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онфигуратор" sheetId="1" r:id="rId1"/>
    <sheet name="Сравнительная таблица" sheetId="2" r:id="rId2"/>
  </sheets>
  <definedNames>
    <definedName name="_xlnm.Print_Area" localSheetId="0">Конфигуратор!$A$1:$K$69</definedName>
  </definedNames>
  <calcPr calcId="124519" refMode="R1C1"/>
</workbook>
</file>

<file path=xl/calcChain.xml><?xml version="1.0" encoding="utf-8"?>
<calcChain xmlns="http://schemas.openxmlformats.org/spreadsheetml/2006/main">
  <c r="H26" i="1"/>
  <c r="K26" s="1"/>
  <c r="H30"/>
  <c r="H28"/>
  <c r="K41"/>
  <c r="K40"/>
  <c r="K39"/>
  <c r="K38"/>
  <c r="K47"/>
  <c r="K46"/>
  <c r="K45"/>
  <c r="K30"/>
  <c r="K28"/>
  <c r="K65"/>
  <c r="K63"/>
  <c r="K61"/>
  <c r="K57"/>
  <c r="K56"/>
  <c r="K55"/>
  <c r="K52"/>
  <c r="K50"/>
  <c r="K48"/>
  <c r="K42"/>
  <c r="K36"/>
  <c r="K35"/>
  <c r="K34"/>
  <c r="K33"/>
  <c r="K32"/>
  <c r="K24"/>
  <c r="K23"/>
  <c r="K22"/>
  <c r="K21"/>
  <c r="K20"/>
  <c r="K18"/>
  <c r="H67" l="1"/>
  <c r="H68" s="1"/>
  <c r="H69" l="1"/>
</calcChain>
</file>

<file path=xl/sharedStrings.xml><?xml version="1.0" encoding="utf-8"?>
<sst xmlns="http://schemas.openxmlformats.org/spreadsheetml/2006/main" count="213" uniqueCount="183">
  <si>
    <t>Официальный импортер и авторизованный сервис - компания ООО "Мега-Т"</t>
  </si>
  <si>
    <t>Сайт: b2hv.ru</t>
  </si>
  <si>
    <t>e-mail: b2@b2hv.ru</t>
  </si>
  <si>
    <t>Кому:</t>
  </si>
  <si>
    <t>Дата:</t>
  </si>
  <si>
    <t>Телефон:</t>
  </si>
  <si>
    <t>e-mail:</t>
  </si>
  <si>
    <t>От кого:</t>
  </si>
  <si>
    <t>Организация:</t>
  </si>
  <si>
    <t>Основные функции лаборатории:</t>
  </si>
  <si>
    <t>1. Испытательные системы:</t>
  </si>
  <si>
    <t>Испытание постоянным напряжением:</t>
  </si>
  <si>
    <t>АИД-70Ц, 70 кВ DC, 55 кВ АС, измерение тока утечки</t>
  </si>
  <si>
    <t>Стоимость за ед. с НДС</t>
  </si>
  <si>
    <t>Количество</t>
  </si>
  <si>
    <t>Цена:</t>
  </si>
  <si>
    <t>HVA 28, 28 кВ пик, 0,5 мкФ на частоте 0,1 Гц, отыскание повреждений в оболочке</t>
  </si>
  <si>
    <t>HVA 30, 34 кВ пик, 0,5 мкФ на частоте 0,1 Гц, отыскание повреждений в оболочке</t>
  </si>
  <si>
    <t>HVA 34-1, 34 кВ пик, 1,5 мкФ на частоте 0,1 Гц, высокой мощности, отыскание повреждений в оболочке</t>
  </si>
  <si>
    <t>HVA 60, 62 кВ пик, 1,0 мкФ на частоте 0,1 Гц, отыскание повреждений в оболочке</t>
  </si>
  <si>
    <t>HVA 28 TD , 28 кВ пик, 0,5 мкФ на частоте 0,1 Гц, отыскание повреждений в оболочке. Измерение тангенса угла ДЭ потерь</t>
  </si>
  <si>
    <t>2. Системы для отыскания мест повреждений (ОМП):</t>
  </si>
  <si>
    <t>№:</t>
  </si>
  <si>
    <t>Испытание СНЧ напряжением кабелей СПЭ изоляцией:</t>
  </si>
  <si>
    <t>Санкт-Петербург:  т. +7 (812) 644-53-20</t>
  </si>
  <si>
    <t>Москва:  т. +7 (495) 766-37-93</t>
  </si>
  <si>
    <r>
      <t xml:space="preserve">МИР HVA2000 </t>
    </r>
    <r>
      <rPr>
        <sz val="12"/>
        <color theme="1"/>
        <rFont val="Calibri"/>
        <family val="2"/>
        <charset val="204"/>
        <scheme val="minor"/>
      </rPr>
      <t>- портативный генератор высоковольтных импульсов для точного ОМП</t>
    </r>
  </si>
  <si>
    <r>
      <t xml:space="preserve">МИР digiPro </t>
    </r>
    <r>
      <rPr>
        <sz val="12"/>
        <color theme="1"/>
        <rFont val="Calibri"/>
        <family val="2"/>
        <charset val="204"/>
        <scheme val="minor"/>
      </rPr>
      <t>- прибор для точного ОМП кабеля</t>
    </r>
  </si>
  <si>
    <r>
      <t xml:space="preserve">МИР305 </t>
    </r>
    <r>
      <rPr>
        <sz val="12"/>
        <color theme="1"/>
        <rFont val="Calibri"/>
        <family val="2"/>
        <charset val="204"/>
        <scheme val="minor"/>
      </rPr>
      <t>- прибор для предварительного ОМП кабелей</t>
    </r>
  </si>
  <si>
    <r>
      <t xml:space="preserve">МИР MIM </t>
    </r>
    <r>
      <rPr>
        <sz val="12"/>
        <color theme="1"/>
        <rFont val="Calibri"/>
        <family val="2"/>
        <charset val="204"/>
        <scheme val="minor"/>
      </rPr>
      <t>- согласующее устройство для предварительного определения мест высокоомных повреждений</t>
    </r>
  </si>
  <si>
    <t>3. Вспомогательные измерительные приборы:</t>
  </si>
  <si>
    <t>Измерение сопротивления изоляции:</t>
  </si>
  <si>
    <r>
      <rPr>
        <b/>
        <sz val="11"/>
        <color theme="1"/>
        <rFont val="Calibri"/>
        <family val="2"/>
        <charset val="204"/>
        <scheme val="minor"/>
      </rPr>
      <t>Chauvin Arnoux CA6555</t>
    </r>
    <r>
      <rPr>
        <sz val="11"/>
        <color theme="1"/>
        <rFont val="Calibri"/>
        <family val="2"/>
        <charset val="204"/>
        <scheme val="minor"/>
      </rPr>
      <t>, 15 кВ, 30 ТОм, RS-232, память 1,6 Mb, удаленное управление, графический дисплей</t>
    </r>
  </si>
  <si>
    <t>Определение сопротивления заземляющих устройств:</t>
  </si>
  <si>
    <r>
      <rPr>
        <b/>
        <sz val="11"/>
        <color theme="1"/>
        <rFont val="Calibri"/>
        <family val="2"/>
        <charset val="204"/>
        <scheme val="minor"/>
      </rPr>
      <t>Chauvin Arnoux CA6471</t>
    </r>
    <r>
      <rPr>
        <sz val="11"/>
        <color theme="1"/>
        <rFont val="Calibri"/>
        <family val="2"/>
        <charset val="204"/>
        <scheme val="minor"/>
      </rPr>
      <t>, измерение сопротивления заземления и удельного сопротивления грунта, 0,001-100 кОм, бесконтактное измерение, RS-232, память, IP53</t>
    </r>
  </si>
  <si>
    <t>Измерение цепи «фаза-ноль» и параметров срабатывания УЗО. Многофункциональные тестеры:</t>
  </si>
  <si>
    <t>Особые пожелания:</t>
  </si>
  <si>
    <t>4. Выбор шасси:</t>
  </si>
  <si>
    <t>УАЗ «Патриот»</t>
  </si>
  <si>
    <t xml:space="preserve">ВАЗ «Ларгус»      </t>
  </si>
  <si>
    <t>Переносной комплект без шасси</t>
  </si>
  <si>
    <t>5. Сервисное оборудование:</t>
  </si>
  <si>
    <t xml:space="preserve">Источник автономного питания лаборатории </t>
  </si>
  <si>
    <t>HONDA 20i, малогабаритный инверторный генератор, бензин, 230 В, 2,2 кВА, бесшумный</t>
  </si>
  <si>
    <t>АРМ оператора</t>
  </si>
  <si>
    <t>Ультрабук Lenovo IdeaPad 5 Pro i5 1135G7 / 8ГБ / 512SSD / 14 / Win11 / (82L300MSRK)</t>
  </si>
  <si>
    <t>Система автономного обогрева салона</t>
  </si>
  <si>
    <t>Webasto AirTop 2000, автономный бензиновый отопитель из бака АМ, 2,0 кВт</t>
  </si>
  <si>
    <r>
      <rPr>
        <b/>
        <sz val="11"/>
        <color theme="1"/>
        <rFont val="Calibri"/>
        <family val="2"/>
        <charset val="204"/>
        <scheme val="minor"/>
      </rPr>
      <t>Chauvin Arnoux СА6133</t>
    </r>
    <r>
      <rPr>
        <sz val="11"/>
        <color theme="1"/>
        <rFont val="Calibri"/>
        <family val="2"/>
        <charset val="204"/>
        <scheme val="minor"/>
      </rPr>
      <t>, мультифункциональный измеритель УЗО и петли «фаза-ноль», IP54, USB, BlueTooth (+ приложение Android)</t>
    </r>
  </si>
  <si>
    <t>Итого с НДС (выбранные позиции):</t>
  </si>
  <si>
    <t>В том числе НДС:</t>
  </si>
  <si>
    <t>Итого без НДС:</t>
  </si>
  <si>
    <r>
      <rPr>
        <b/>
        <u/>
        <sz val="11"/>
        <color theme="1"/>
        <rFont val="Calibri"/>
        <family val="2"/>
        <charset val="204"/>
        <scheme val="minor"/>
      </rPr>
      <t>МИР КОМПАКТ2000 (Комплектация mini)</t>
    </r>
    <r>
      <rPr>
        <sz val="11"/>
        <color theme="1"/>
        <rFont val="Calibri"/>
        <family val="2"/>
        <charset val="204"/>
        <scheme val="minor"/>
      </rPr>
      <t>. Определение повреждений в КЛ беспрожиговыми методами.</t>
    </r>
  </si>
  <si>
    <r>
      <rPr>
        <b/>
        <sz val="11"/>
        <color theme="1"/>
        <rFont val="Calibri"/>
        <family val="2"/>
        <charset val="204"/>
        <scheme val="minor"/>
      </rPr>
      <t>Chauvin Arnoux CA6505</t>
    </r>
    <r>
      <rPr>
        <sz val="11"/>
        <color theme="1"/>
        <rFont val="Calibri"/>
        <family val="2"/>
        <charset val="204"/>
        <scheme val="minor"/>
      </rPr>
      <t>, 5 кВ, 10 ТОм, аккумулятор, измерение Pi и DAR</t>
    </r>
  </si>
  <si>
    <r>
      <rPr>
        <b/>
        <sz val="11"/>
        <color theme="1"/>
        <rFont val="Calibri"/>
        <family val="2"/>
        <charset val="204"/>
        <scheme val="minor"/>
      </rPr>
      <t>Chauvin Arnoux CA6547</t>
    </r>
    <r>
      <rPr>
        <sz val="11"/>
        <color theme="1"/>
        <rFont val="Calibri"/>
        <family val="2"/>
        <charset val="204"/>
        <scheme val="minor"/>
      </rPr>
      <t>, 5 кВ, 10 ТОм, аккумулятор, RS-232, память 128 kb, дистанционное управление</t>
    </r>
  </si>
  <si>
    <r>
      <rPr>
        <b/>
        <sz val="11"/>
        <color theme="1"/>
        <rFont val="Calibri"/>
        <family val="2"/>
        <charset val="204"/>
        <scheme val="minor"/>
      </rPr>
      <t>Chauvin Arnoux CA6550</t>
    </r>
    <r>
      <rPr>
        <sz val="11"/>
        <color theme="1"/>
        <rFont val="Calibri"/>
        <family val="2"/>
        <charset val="204"/>
        <scheme val="minor"/>
      </rPr>
      <t>, 10 кВ, 25 ТОм, RS-232, память 1,6 Mb, удаленное управление, графический дисплей</t>
    </r>
  </si>
  <si>
    <t>Характеристика:</t>
  </si>
  <si>
    <t>SebaKMT (Megger), Германия</t>
  </si>
  <si>
    <t>BAUR, Австрия</t>
  </si>
  <si>
    <t>МИР, Китай</t>
  </si>
  <si>
    <t>1. Наименование</t>
  </si>
  <si>
    <t>2. Параметры Рефлектометра</t>
  </si>
  <si>
    <t>2.1. Методы предварительной локализации повреждений</t>
  </si>
  <si>
    <t>3. Параметры Генератора Высоковольтных Импульсов</t>
  </si>
  <si>
    <t>3.1. Выходное напряжение</t>
  </si>
  <si>
    <t>3.2. Энергия импульса</t>
  </si>
  <si>
    <t>3.3. Частота следования импульсов</t>
  </si>
  <si>
    <t>3.4. Испытательное напряжение DC</t>
  </si>
  <si>
    <t>3.5. Дисплей</t>
  </si>
  <si>
    <t>20 нс – 10 мкс</t>
  </si>
  <si>
    <t>400В AC (50-60 Гц)</t>
  </si>
  <si>
    <t>8 – 500 Ом</t>
  </si>
  <si>
    <t>20 м - 160 км</t>
  </si>
  <si>
    <t>400 МГц (2,5 нс)</t>
  </si>
  <si>
    <t>0,1 м (при v/2=80 м/мкс)</t>
  </si>
  <si>
    <t>-</t>
  </si>
  <si>
    <t>- 37 дБ ... + 37 дБ</t>
  </si>
  <si>
    <t>&gt; 100</t>
  </si>
  <si>
    <t>Цветной TFT 10,4”</t>
  </si>
  <si>
    <t>-10 …+40</t>
  </si>
  <si>
    <t>362х195х306</t>
  </si>
  <si>
    <t>10 кг.</t>
  </si>
  <si>
    <t>SPG 32-1750</t>
  </si>
  <si>
    <t xml:space="preserve">0 – 8 кВ / 0 - 16 кВ / 0 – 32 кВ </t>
  </si>
  <si>
    <t>1750 Дж</t>
  </si>
  <si>
    <t>0-32 кВ</t>
  </si>
  <si>
    <t>40 нс – 10 мкс</t>
  </si>
  <si>
    <t>40 нс-20,5 мкс</t>
  </si>
  <si>
    <t>400В</t>
  </si>
  <si>
    <t xml:space="preserve"> 10 – 250 Ом</t>
  </si>
  <si>
    <t>75 Ом</t>
  </si>
  <si>
    <t>0 - 65 км</t>
  </si>
  <si>
    <t>2 м -100 км</t>
  </si>
  <si>
    <t>200 МГц (5 нс)</t>
  </si>
  <si>
    <t>0,4 м (при v/2 = 80 м/мкс)</t>
  </si>
  <si>
    <t>0,2 % от значения</t>
  </si>
  <si>
    <t>- 0 дБ ... + 60 дБ</t>
  </si>
  <si>
    <t>- 0 дБ ... + 70 дБ</t>
  </si>
  <si>
    <t>Цветной 6” ЖК</t>
  </si>
  <si>
    <t>Цветной 7” ЖК тачскрин</t>
  </si>
  <si>
    <t>-20 … +50</t>
  </si>
  <si>
    <t>220х130х75</t>
  </si>
  <si>
    <t>274х218х81</t>
  </si>
  <si>
    <t>1,1 кг.</t>
  </si>
  <si>
    <t>3,5 кг</t>
  </si>
  <si>
    <t>SSG 16/1024</t>
  </si>
  <si>
    <t>0 - 8 кВ / 0 - 16 кВ</t>
  </si>
  <si>
    <t>1024 Дж</t>
  </si>
  <si>
    <t>2000 Дж</t>
  </si>
  <si>
    <t>Одиночный, 10 или 20 импульсов/мин</t>
  </si>
  <si>
    <t>Одиночный, 12 импульсов/мин</t>
  </si>
  <si>
    <t>0-16 кВ</t>
  </si>
  <si>
    <t>0 – 36 кВ</t>
  </si>
  <si>
    <t>отсутствует</t>
  </si>
  <si>
    <t>ЖК 160х80 пиксель</t>
  </si>
  <si>
    <t>Светодиодная индикация</t>
  </si>
  <si>
    <t>Surgeflex 32</t>
  </si>
  <si>
    <t>Syscompact 2000M Pro</t>
  </si>
  <si>
    <t>230В (50 Гц)</t>
  </si>
  <si>
    <t>110 – 240В (50/60 Гц)</t>
  </si>
  <si>
    <t>230 В (+-10%), 50 Гц</t>
  </si>
  <si>
    <t>140 кг</t>
  </si>
  <si>
    <t>90 кг</t>
  </si>
  <si>
    <t>34 кг</t>
  </si>
  <si>
    <t>800х800х1200</t>
  </si>
  <si>
    <t>680x670х1160</t>
  </si>
  <si>
    <t>6 м.</t>
  </si>
  <si>
    <t>10 м. несъёмный</t>
  </si>
  <si>
    <t xml:space="preserve">2,5 м. несъемные </t>
  </si>
  <si>
    <t>МИР HVA2000</t>
  </si>
  <si>
    <t>-10 ... +40 C</t>
  </si>
  <si>
    <t>-10 ... +50 гр. C</t>
  </si>
  <si>
    <t>100 000 EUR</t>
  </si>
  <si>
    <t>70 000 EUR</t>
  </si>
  <si>
    <t>Одиночный, 6 - 20
импульсов/мин</t>
  </si>
  <si>
    <t>пыле-влагозащищенный IP42</t>
  </si>
  <si>
    <t>МИР305
IP65 – в закрытом корпусе
IP54 – в открытом корпусе
МИР HVA2000
IP54</t>
  </si>
  <si>
    <t>Сравнительная характеристика компактных устройств для поиска мест повреждения кабельных линий</t>
  </si>
  <si>
    <t>МИР КОМПАКТ2000</t>
  </si>
  <si>
    <t>Teleflex T30-E</t>
  </si>
  <si>
    <t>IRG 2000</t>
  </si>
  <si>
    <t>МИР 305</t>
  </si>
  <si>
    <t>Стоимость за ед. 
с НДС</t>
  </si>
  <si>
    <r>
      <t xml:space="preserve">МИР РД 8200 </t>
    </r>
    <r>
      <rPr>
        <sz val="12"/>
        <color theme="1"/>
        <rFont val="Calibri"/>
        <family val="2"/>
        <charset val="204"/>
        <scheme val="minor"/>
      </rPr>
      <t>- трассопоисковый локатор для поиска подземных коммуникаций</t>
    </r>
  </si>
  <si>
    <t>Дополнительная комплектация к трассопоисковому локатору МИР РД 8200</t>
  </si>
  <si>
    <r>
      <t xml:space="preserve">Locator S </t>
    </r>
    <r>
      <rPr>
        <sz val="12"/>
        <color theme="1"/>
        <rFont val="Calibri"/>
        <family val="2"/>
        <charset val="204"/>
        <scheme val="minor"/>
      </rPr>
      <t>- высокочувствительный зонд для точного определения места повреждений оболочки кабеля (совместно с СНЧ установкой HVA)</t>
    </r>
  </si>
  <si>
    <t>А Рамка + ВВ бустер для точного поиска</t>
  </si>
  <si>
    <t>Датчик глубины залегания</t>
  </si>
  <si>
    <t>Стетоскоп для поиска кабеля в пучке</t>
  </si>
  <si>
    <t>Модуль GPS и Bluetooth</t>
  </si>
  <si>
    <t xml:space="preserve">Комплектация МАХ - МИР 305, МИР HVA 2000, МИР MIM,  МИР digiPro, МИР РД 8200 (совместно с А Рамкой + ВВ бустер для точного поиска). </t>
  </si>
  <si>
    <t xml:space="preserve">Комплектация СТАНДАРТ - МИР 305, МИР HVA 2000, МИР MIM,  МИР digiPro. </t>
  </si>
  <si>
    <t>Комплектация mini - МИР HVA 2000, МИР digiPro, 32 кВ, до 2000 Дж, точное определение на трассе.</t>
  </si>
  <si>
    <t>Рефлектометрия</t>
  </si>
  <si>
    <t>Метод дуговой рефлектометрии</t>
  </si>
  <si>
    <t>Метод отраженной волны</t>
  </si>
  <si>
    <t>ДА</t>
  </si>
  <si>
    <t>НЕТ</t>
  </si>
  <si>
    <t>2.2. Длительность зондирующего импульса</t>
  </si>
  <si>
    <t>2.3. Электрическая прочность к входному напряжению</t>
  </si>
  <si>
    <t>2.4. Выходной импеданс</t>
  </si>
  <si>
    <t>2.5. Диапазон измерений (при v/2 = 80 м/мкс)</t>
  </si>
  <si>
    <t>2.6. Частота дискретизации</t>
  </si>
  <si>
    <t>2.7. Разрешение</t>
  </si>
  <si>
    <t>2.8. Погрешность</t>
  </si>
  <si>
    <t>2.9. Усиление входного сигнала</t>
  </si>
  <si>
    <t>2.10. Объем памяти рефлектограмм</t>
  </si>
  <si>
    <t>2.11. Дисплей</t>
  </si>
  <si>
    <t>2.12. Рабочая температура</t>
  </si>
  <si>
    <t>2.13. Габариты</t>
  </si>
  <si>
    <t>2.14. Вес</t>
  </si>
  <si>
    <t>580х570х470</t>
  </si>
  <si>
    <t>Общие параметры системы в целом</t>
  </si>
  <si>
    <t>1.1. Вес</t>
  </si>
  <si>
    <t>1.2. Габариты, ДхШхВ, мм</t>
  </si>
  <si>
    <t>1.3. Напряжение питания</t>
  </si>
  <si>
    <t>1.4.Длина кабелей подключения</t>
  </si>
  <si>
    <t>1.5.Тип корпуса</t>
  </si>
  <si>
    <t>1.6. Рабочая температура</t>
  </si>
  <si>
    <t>1.7. Стоимость с НДС</t>
  </si>
  <si>
    <r>
      <rPr>
        <b/>
        <u/>
        <sz val="11"/>
        <color theme="1"/>
        <rFont val="Calibri"/>
        <family val="2"/>
        <charset val="204"/>
        <scheme val="minor"/>
      </rPr>
      <t>МИР КОМПАКТ2000 (Комплектация МАХ)</t>
    </r>
    <r>
      <rPr>
        <sz val="11"/>
        <color theme="1"/>
        <rFont val="Calibri"/>
        <family val="2"/>
        <charset val="204"/>
        <scheme val="minor"/>
      </rPr>
      <t>. Полный комплект для определения мест повреждений КЛ</t>
    </r>
  </si>
  <si>
    <r>
      <t xml:space="preserve"> </t>
    </r>
    <r>
      <rPr>
        <b/>
        <u/>
        <sz val="11"/>
        <color theme="1"/>
        <rFont val="Calibri"/>
        <family val="2"/>
        <charset val="204"/>
        <scheme val="minor"/>
      </rPr>
      <t>МИР КОМПАКТ2000 (Комплектация Стандарт)</t>
    </r>
    <r>
      <rPr>
        <sz val="11"/>
        <color theme="1"/>
        <rFont val="Calibri"/>
        <family val="2"/>
        <charset val="204"/>
        <scheme val="minor"/>
      </rPr>
      <t>. Система для опреления мест повреждений КЛ.</t>
    </r>
  </si>
  <si>
    <t>24 000 EUR</t>
  </si>
</sst>
</file>

<file path=xl/styles.xml><?xml version="1.0" encoding="utf-8"?>
<styleSheet xmlns="http://schemas.openxmlformats.org/spreadsheetml/2006/main">
  <numFmts count="2">
    <numFmt numFmtId="164" formatCode="#,##0\ &quot;₽&quot;"/>
    <numFmt numFmtId="165" formatCode="0.0%"/>
  </numFmts>
  <fonts count="16"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u/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4" fillId="10" borderId="0" applyNumberFormat="0" applyBorder="0" applyAlignment="0" applyProtection="0"/>
  </cellStyleXfs>
  <cellXfs count="172">
    <xf numFmtId="0" fontId="0" fillId="0" borderId="0" xfId="0"/>
    <xf numFmtId="0" fontId="0" fillId="4" borderId="22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/>
    <xf numFmtId="0" fontId="0" fillId="0" borderId="24" xfId="0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6" xfId="0" applyFont="1" applyBorder="1"/>
    <xf numFmtId="0" fontId="0" fillId="0" borderId="35" xfId="0" applyBorder="1"/>
    <xf numFmtId="164" fontId="7" fillId="0" borderId="36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/>
    <xf numFmtId="164" fontId="7" fillId="0" borderId="37" xfId="0" applyNumberFormat="1" applyFont="1" applyBorder="1" applyAlignment="1">
      <alignment horizontal="center" vertical="center"/>
    </xf>
    <xf numFmtId="164" fontId="7" fillId="0" borderId="38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 wrapText="1"/>
    </xf>
    <xf numFmtId="0" fontId="0" fillId="4" borderId="26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0" xfId="0" applyBorder="1" applyAlignment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/>
    <xf numFmtId="0" fontId="0" fillId="0" borderId="12" xfId="0" applyBorder="1" applyAlignment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8" xfId="0" applyFill="1" applyBorder="1" applyProtection="1"/>
    <xf numFmtId="0" fontId="0" fillId="2" borderId="0" xfId="0" applyFill="1" applyBorder="1" applyProtection="1"/>
    <xf numFmtId="0" fontId="5" fillId="2" borderId="10" xfId="0" applyFont="1" applyFill="1" applyBorder="1" applyProtection="1"/>
    <xf numFmtId="0" fontId="5" fillId="2" borderId="1" xfId="0" applyFont="1" applyFill="1" applyBorder="1" applyProtection="1"/>
    <xf numFmtId="0" fontId="5" fillId="2" borderId="12" xfId="0" applyFont="1" applyFill="1" applyBorder="1" applyProtection="1"/>
    <xf numFmtId="0" fontId="5" fillId="2" borderId="1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0" fillId="0" borderId="0" xfId="0" applyAlignment="1">
      <alignment vertical="center" wrapText="1"/>
    </xf>
    <xf numFmtId="0" fontId="12" fillId="5" borderId="51" xfId="0" applyFont="1" applyFill="1" applyBorder="1" applyAlignment="1">
      <alignment vertical="center" wrapText="1"/>
    </xf>
    <xf numFmtId="0" fontId="12" fillId="9" borderId="51" xfId="0" applyFont="1" applyFill="1" applyBorder="1" applyAlignment="1">
      <alignment vertical="center" wrapText="1"/>
    </xf>
    <xf numFmtId="0" fontId="10" fillId="7" borderId="51" xfId="0" applyFont="1" applyFill="1" applyBorder="1" applyAlignment="1">
      <alignment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10" fillId="7" borderId="52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left" vertical="center" wrapText="1"/>
    </xf>
    <xf numFmtId="0" fontId="12" fillId="9" borderId="47" xfId="0" applyFont="1" applyFill="1" applyBorder="1" applyAlignment="1">
      <alignment horizontal="center" vertical="center" wrapText="1"/>
    </xf>
    <xf numFmtId="0" fontId="12" fillId="9" borderId="52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top" wrapText="1"/>
    </xf>
    <xf numFmtId="0" fontId="12" fillId="5" borderId="47" xfId="0" applyFont="1" applyFill="1" applyBorder="1" applyAlignment="1">
      <alignment horizontal="center" vertical="top"/>
    </xf>
    <xf numFmtId="0" fontId="12" fillId="5" borderId="52" xfId="0" applyFont="1" applyFill="1" applyBorder="1" applyAlignment="1">
      <alignment horizontal="center" vertical="top"/>
    </xf>
    <xf numFmtId="0" fontId="12" fillId="8" borderId="47" xfId="0" applyFont="1" applyFill="1" applyBorder="1" applyAlignment="1">
      <alignment horizontal="center" vertical="top"/>
    </xf>
    <xf numFmtId="0" fontId="12" fillId="8" borderId="52" xfId="0" applyFont="1" applyFill="1" applyBorder="1" applyAlignment="1">
      <alignment horizontal="center" vertical="top" wrapText="1"/>
    </xf>
    <xf numFmtId="0" fontId="13" fillId="5" borderId="47" xfId="0" applyFont="1" applyFill="1" applyBorder="1" applyAlignment="1">
      <alignment horizontal="center" vertical="center" wrapText="1"/>
    </xf>
    <xf numFmtId="0" fontId="13" fillId="5" borderId="5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164" fontId="7" fillId="0" borderId="41" xfId="0" applyNumberFormat="1" applyFont="1" applyBorder="1" applyAlignment="1">
      <alignment horizontal="center" vertical="center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1" xfId="0" applyFont="1" applyBorder="1"/>
    <xf numFmtId="164" fontId="7" fillId="0" borderId="42" xfId="0" applyNumberFormat="1" applyFont="1" applyBorder="1" applyAlignment="1">
      <alignment horizontal="center" vertical="center"/>
    </xf>
    <xf numFmtId="165" fontId="10" fillId="7" borderId="52" xfId="0" applyNumberFormat="1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51" xfId="0" applyFont="1" applyFill="1" applyBorder="1" applyAlignment="1">
      <alignment horizontal="center" vertical="center" wrapText="1"/>
    </xf>
    <xf numFmtId="0" fontId="15" fillId="5" borderId="52" xfId="1" applyFont="1" applyFill="1" applyBorder="1" applyAlignment="1">
      <alignment horizontal="center" vertical="center" wrapText="1"/>
    </xf>
    <xf numFmtId="0" fontId="12" fillId="8" borderId="5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7" fillId="6" borderId="40" xfId="0" applyFont="1" applyFill="1" applyBorder="1" applyAlignment="1">
      <alignment horizontal="left" vertical="center"/>
    </xf>
    <xf numFmtId="0" fontId="7" fillId="6" borderId="41" xfId="0" applyFont="1" applyFill="1" applyBorder="1" applyAlignment="1">
      <alignment horizontal="left" vertical="center"/>
    </xf>
    <xf numFmtId="0" fontId="7" fillId="7" borderId="41" xfId="0" applyFont="1" applyFill="1" applyBorder="1" applyAlignment="1" applyProtection="1">
      <alignment horizontal="left" vertical="center"/>
      <protection locked="0"/>
    </xf>
    <xf numFmtId="0" fontId="0" fillId="7" borderId="41" xfId="0" applyFill="1" applyBorder="1" applyAlignment="1" applyProtection="1">
      <alignment horizontal="left" vertical="center"/>
      <protection locked="0"/>
    </xf>
    <xf numFmtId="0" fontId="0" fillId="7" borderId="33" xfId="0" applyFill="1" applyBorder="1" applyAlignment="1" applyProtection="1">
      <alignment horizontal="left" vertical="center"/>
      <protection locked="0"/>
    </xf>
    <xf numFmtId="0" fontId="0" fillId="7" borderId="42" xfId="0" applyFill="1" applyBorder="1" applyAlignment="1" applyProtection="1">
      <alignment horizontal="left" vertical="center"/>
      <protection locked="0"/>
    </xf>
    <xf numFmtId="0" fontId="0" fillId="4" borderId="2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0" fillId="0" borderId="40" xfId="0" applyBorder="1" applyAlignment="1"/>
    <xf numFmtId="0" fontId="0" fillId="0" borderId="35" xfId="0" applyBorder="1" applyAlignment="1"/>
    <xf numFmtId="0" fontId="2" fillId="4" borderId="24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0" fillId="4" borderId="25" xfId="0" applyFont="1" applyFill="1" applyBorder="1" applyAlignment="1">
      <alignment horizontal="center" vertical="center" wrapText="1"/>
    </xf>
    <xf numFmtId="164" fontId="9" fillId="0" borderId="25" xfId="0" applyNumberFormat="1" applyFont="1" applyBorder="1" applyAlignment="1"/>
    <xf numFmtId="164" fontId="9" fillId="0" borderId="26" xfId="0" applyNumberFormat="1" applyFont="1" applyBorder="1" applyAlignment="1"/>
    <xf numFmtId="164" fontId="9" fillId="0" borderId="1" xfId="0" applyNumberFormat="1" applyFont="1" applyBorder="1" applyAlignment="1"/>
    <xf numFmtId="164" fontId="9" fillId="0" borderId="27" xfId="0" applyNumberFormat="1" applyFont="1" applyBorder="1" applyAlignment="1"/>
    <xf numFmtId="164" fontId="9" fillId="0" borderId="16" xfId="0" applyNumberFormat="1" applyFont="1" applyBorder="1" applyAlignment="1"/>
    <xf numFmtId="164" fontId="9" fillId="0" borderId="28" xfId="0" applyNumberFormat="1" applyFont="1" applyBorder="1" applyAlignment="1"/>
    <xf numFmtId="0" fontId="9" fillId="0" borderId="24" xfId="0" applyFont="1" applyBorder="1" applyAlignment="1"/>
    <xf numFmtId="0" fontId="9" fillId="0" borderId="25" xfId="0" applyFont="1" applyBorder="1" applyAlignment="1"/>
    <xf numFmtId="0" fontId="9" fillId="0" borderId="10" xfId="0" applyFont="1" applyBorder="1" applyAlignment="1"/>
    <xf numFmtId="0" fontId="9" fillId="0" borderId="1" xfId="0" applyFont="1" applyBorder="1" applyAlignment="1"/>
    <xf numFmtId="0" fontId="9" fillId="0" borderId="12" xfId="0" applyFont="1" applyBorder="1" applyAlignment="1"/>
    <xf numFmtId="0" fontId="9" fillId="0" borderId="16" xfId="0" applyFont="1" applyBorder="1" applyAlignment="1"/>
    <xf numFmtId="0" fontId="0" fillId="0" borderId="0" xfId="0" applyAlignment="1">
      <alignment wrapText="1"/>
    </xf>
    <xf numFmtId="0" fontId="5" fillId="5" borderId="16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left" vertical="center"/>
    </xf>
    <xf numFmtId="0" fontId="0" fillId="0" borderId="21" xfId="0" applyBorder="1" applyAlignment="1"/>
    <xf numFmtId="0" fontId="0" fillId="0" borderId="44" xfId="0" applyBorder="1" applyAlignment="1"/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0" fillId="7" borderId="3" xfId="0" applyFont="1" applyFill="1" applyBorder="1" applyAlignment="1">
      <alignment horizontal="left" vertical="center" wrapText="1"/>
    </xf>
    <xf numFmtId="0" fontId="0" fillId="7" borderId="4" xfId="0" applyFont="1" applyFill="1" applyBorder="1" applyAlignment="1">
      <alignment horizontal="left" vertical="center" wrapText="1"/>
    </xf>
    <xf numFmtId="0" fontId="0" fillId="0" borderId="43" xfId="0" applyBorder="1" applyAlignment="1"/>
    <xf numFmtId="0" fontId="5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left" vertical="center" wrapText="1"/>
    </xf>
    <xf numFmtId="0" fontId="0" fillId="4" borderId="33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45" xfId="0" applyBorder="1" applyAlignment="1"/>
    <xf numFmtId="0" fontId="0" fillId="0" borderId="46" xfId="0" applyBorder="1" applyAlignment="1"/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0" fillId="7" borderId="53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2" fillId="7" borderId="53" xfId="0" applyFont="1" applyFill="1" applyBorder="1" applyAlignment="1">
      <alignment horizontal="center" vertical="center" wrapText="1"/>
    </xf>
    <xf numFmtId="0" fontId="0" fillId="7" borderId="54" xfId="0" applyFill="1" applyBorder="1" applyAlignment="1">
      <alignment horizontal="center"/>
    </xf>
    <xf numFmtId="0" fontId="0" fillId="7" borderId="55" xfId="0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jpeg"/><Relationship Id="rId2" Type="http://schemas.openxmlformats.org/officeDocument/2006/relationships/image" Target="../media/image27.jpeg"/><Relationship Id="rId1" Type="http://schemas.openxmlformats.org/officeDocument/2006/relationships/image" Target="../media/image26.jpeg"/><Relationship Id="rId6" Type="http://schemas.openxmlformats.org/officeDocument/2006/relationships/image" Target="../media/image31.jpeg"/><Relationship Id="rId5" Type="http://schemas.openxmlformats.org/officeDocument/2006/relationships/image" Target="../media/image30.jpeg"/><Relationship Id="rId4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11826</xdr:rowOff>
    </xdr:from>
    <xdr:to>
      <xdr:col>2</xdr:col>
      <xdr:colOff>457200</xdr:colOff>
      <xdr:row>6</xdr:row>
      <xdr:rowOff>190663</xdr:rowOff>
    </xdr:to>
    <xdr:pic>
      <xdr:nvPicPr>
        <xdr:cNvPr id="2" name="Рисунок 1" descr="Лого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1826"/>
          <a:ext cx="2038351" cy="1369462"/>
        </a:xfrm>
        <a:prstGeom prst="rect">
          <a:avLst/>
        </a:prstGeom>
      </xdr:spPr>
    </xdr:pic>
    <xdr:clientData/>
  </xdr:twoCellAnchor>
  <xdr:twoCellAnchor editAs="oneCell">
    <xdr:from>
      <xdr:col>0</xdr:col>
      <xdr:colOff>60756</xdr:colOff>
      <xdr:row>19</xdr:row>
      <xdr:rowOff>43950</xdr:rowOff>
    </xdr:from>
    <xdr:to>
      <xdr:col>0</xdr:col>
      <xdr:colOff>790575</xdr:colOff>
      <xdr:row>21</xdr:row>
      <xdr:rowOff>142875</xdr:rowOff>
    </xdr:to>
    <xdr:pic>
      <xdr:nvPicPr>
        <xdr:cNvPr id="3" name="Рисунок 2" descr="HVA28">
          <a:extLst>
            <a:ext uri="{FF2B5EF4-FFF2-40B4-BE49-F238E27FC236}">
              <a16:creationId xmlns="" xmlns:a16="http://schemas.microsoft.com/office/drawing/2014/main" id="{416A886D-D8F6-55F9-7B53-8A8D8CEA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56" y="4739775"/>
          <a:ext cx="729819" cy="8990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91280</xdr:colOff>
      <xdr:row>22</xdr:row>
      <xdr:rowOff>33636</xdr:rowOff>
    </xdr:from>
    <xdr:to>
      <xdr:col>0</xdr:col>
      <xdr:colOff>784412</xdr:colOff>
      <xdr:row>23</xdr:row>
      <xdr:rowOff>377639</xdr:rowOff>
    </xdr:to>
    <xdr:pic>
      <xdr:nvPicPr>
        <xdr:cNvPr id="6" name="Рисунок 5" descr="HVA3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280" y="6005811"/>
          <a:ext cx="693132" cy="791678"/>
        </a:xfrm>
        <a:prstGeom prst="rect">
          <a:avLst/>
        </a:prstGeom>
      </xdr:spPr>
    </xdr:pic>
    <xdr:clientData/>
  </xdr:twoCellAnchor>
  <xdr:twoCellAnchor editAs="oneCell">
    <xdr:from>
      <xdr:col>0</xdr:col>
      <xdr:colOff>12456</xdr:colOff>
      <xdr:row>25</xdr:row>
      <xdr:rowOff>133895</xdr:rowOff>
    </xdr:from>
    <xdr:to>
      <xdr:col>0</xdr:col>
      <xdr:colOff>960035</xdr:colOff>
      <xdr:row>26</xdr:row>
      <xdr:rowOff>389792</xdr:rowOff>
    </xdr:to>
    <xdr:pic>
      <xdr:nvPicPr>
        <xdr:cNvPr id="7" name="Рисунок 6" descr="МИР КОМПАКТ2000 - мобильная компактная лаборатория для поиска коммуникаций и ОМП кабеля">
          <a:extLst>
            <a:ext uri="{FF2B5EF4-FFF2-40B4-BE49-F238E27FC236}">
              <a16:creationId xmlns="" xmlns:a16="http://schemas.microsoft.com/office/drawing/2014/main" id="{B155697D-25EB-E2F1-E5F0-774E04B2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6" y="7458620"/>
          <a:ext cx="947579" cy="6368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</xdr:colOff>
      <xdr:row>32</xdr:row>
      <xdr:rowOff>66675</xdr:rowOff>
    </xdr:from>
    <xdr:to>
      <xdr:col>0</xdr:col>
      <xdr:colOff>942265</xdr:colOff>
      <xdr:row>32</xdr:row>
      <xdr:rowOff>696319</xdr:rowOff>
    </xdr:to>
    <xdr:pic>
      <xdr:nvPicPr>
        <xdr:cNvPr id="11" name="Рисунок 10" descr="MIR_digipro (6)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" y="10487025"/>
          <a:ext cx="942263" cy="62964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34</xdr:row>
      <xdr:rowOff>78720</xdr:rowOff>
    </xdr:from>
    <xdr:to>
      <xdr:col>0</xdr:col>
      <xdr:colOff>945906</xdr:colOff>
      <xdr:row>34</xdr:row>
      <xdr:rowOff>702667</xdr:rowOff>
    </xdr:to>
    <xdr:pic>
      <xdr:nvPicPr>
        <xdr:cNvPr id="13" name="Рисунок 12" descr="МИР MIM (1)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" y="12042120"/>
          <a:ext cx="936381" cy="6239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55755</xdr:rowOff>
    </xdr:from>
    <xdr:to>
      <xdr:col>0</xdr:col>
      <xdr:colOff>933450</xdr:colOff>
      <xdr:row>35</xdr:row>
      <xdr:rowOff>704119</xdr:rowOff>
    </xdr:to>
    <xdr:pic>
      <xdr:nvPicPr>
        <xdr:cNvPr id="14" name="Рисунок 13" descr="МИР PD8200 (1)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12819255"/>
          <a:ext cx="933450" cy="648364"/>
        </a:xfrm>
        <a:prstGeom prst="rect">
          <a:avLst/>
        </a:prstGeom>
      </xdr:spPr>
    </xdr:pic>
    <xdr:clientData/>
  </xdr:twoCellAnchor>
  <xdr:twoCellAnchor editAs="oneCell">
    <xdr:from>
      <xdr:col>0</xdr:col>
      <xdr:colOff>321860</xdr:colOff>
      <xdr:row>41</xdr:row>
      <xdr:rowOff>28574</xdr:rowOff>
    </xdr:from>
    <xdr:to>
      <xdr:col>0</xdr:col>
      <xdr:colOff>637687</xdr:colOff>
      <xdr:row>41</xdr:row>
      <xdr:rowOff>570551</xdr:rowOff>
    </xdr:to>
    <xdr:pic>
      <xdr:nvPicPr>
        <xdr:cNvPr id="16" name="Рисунок 15" descr="locator S, omicron.jpe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1860" y="13592174"/>
          <a:ext cx="315827" cy="541977"/>
        </a:xfrm>
        <a:prstGeom prst="rect">
          <a:avLst/>
        </a:prstGeom>
      </xdr:spPr>
    </xdr:pic>
    <xdr:clientData/>
  </xdr:twoCellAnchor>
  <xdr:twoCellAnchor editAs="oneCell">
    <xdr:from>
      <xdr:col>0</xdr:col>
      <xdr:colOff>84605</xdr:colOff>
      <xdr:row>47</xdr:row>
      <xdr:rowOff>49305</xdr:rowOff>
    </xdr:from>
    <xdr:to>
      <xdr:col>0</xdr:col>
      <xdr:colOff>857250</xdr:colOff>
      <xdr:row>47</xdr:row>
      <xdr:rowOff>781050</xdr:rowOff>
    </xdr:to>
    <xdr:pic>
      <xdr:nvPicPr>
        <xdr:cNvPr id="17" name="Рисунок 16" descr="ca6555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4605" y="17108580"/>
          <a:ext cx="772645" cy="731745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100854</xdr:colOff>
      <xdr:row>49</xdr:row>
      <xdr:rowOff>67235</xdr:rowOff>
    </xdr:from>
    <xdr:to>
      <xdr:col>0</xdr:col>
      <xdr:colOff>806826</xdr:colOff>
      <xdr:row>49</xdr:row>
      <xdr:rowOff>773207</xdr:rowOff>
    </xdr:to>
    <xdr:pic>
      <xdr:nvPicPr>
        <xdr:cNvPr id="18" name="Рисунок 17" descr="ca6471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0854" y="16539882"/>
          <a:ext cx="705972" cy="705972"/>
        </a:xfrm>
        <a:prstGeom prst="rect">
          <a:avLst/>
        </a:prstGeom>
      </xdr:spPr>
    </xdr:pic>
    <xdr:clientData/>
  </xdr:twoCellAnchor>
  <xdr:twoCellAnchor editAs="oneCell">
    <xdr:from>
      <xdr:col>0</xdr:col>
      <xdr:colOff>185457</xdr:colOff>
      <xdr:row>51</xdr:row>
      <xdr:rowOff>57150</xdr:rowOff>
    </xdr:from>
    <xdr:to>
      <xdr:col>0</xdr:col>
      <xdr:colOff>814669</xdr:colOff>
      <xdr:row>51</xdr:row>
      <xdr:rowOff>686362</xdr:rowOff>
    </xdr:to>
    <xdr:pic>
      <xdr:nvPicPr>
        <xdr:cNvPr id="19" name="Рисунок 18" descr="ca6133-f1688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85457" y="19364325"/>
          <a:ext cx="629212" cy="629212"/>
        </a:xfrm>
        <a:prstGeom prst="rect">
          <a:avLst/>
        </a:prstGeom>
      </xdr:spPr>
    </xdr:pic>
    <xdr:clientData/>
  </xdr:twoCellAnchor>
  <xdr:twoCellAnchor editAs="oneCell">
    <xdr:from>
      <xdr:col>0</xdr:col>
      <xdr:colOff>73398</xdr:colOff>
      <xdr:row>54</xdr:row>
      <xdr:rowOff>66674</xdr:rowOff>
    </xdr:from>
    <xdr:to>
      <xdr:col>0</xdr:col>
      <xdr:colOff>896610</xdr:colOff>
      <xdr:row>54</xdr:row>
      <xdr:rowOff>621925</xdr:rowOff>
    </xdr:to>
    <xdr:pic>
      <xdr:nvPicPr>
        <xdr:cNvPr id="20" name="Рисунок 19" descr="Screenshot_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3398" y="20945474"/>
          <a:ext cx="823212" cy="555251"/>
        </a:xfrm>
        <a:prstGeom prst="rect">
          <a:avLst/>
        </a:prstGeom>
      </xdr:spPr>
    </xdr:pic>
    <xdr:clientData/>
  </xdr:twoCellAnchor>
  <xdr:twoCellAnchor editAs="oneCell">
    <xdr:from>
      <xdr:col>0</xdr:col>
      <xdr:colOff>97491</xdr:colOff>
      <xdr:row>55</xdr:row>
      <xdr:rowOff>39668</xdr:rowOff>
    </xdr:from>
    <xdr:to>
      <xdr:col>0</xdr:col>
      <xdr:colOff>857250</xdr:colOff>
      <xdr:row>55</xdr:row>
      <xdr:rowOff>551890</xdr:rowOff>
    </xdr:to>
    <xdr:pic>
      <xdr:nvPicPr>
        <xdr:cNvPr id="21" name="Рисунок 20" descr="Screenshot_2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7491" y="21594743"/>
          <a:ext cx="759759" cy="512222"/>
        </a:xfrm>
        <a:prstGeom prst="rect">
          <a:avLst/>
        </a:prstGeom>
      </xdr:spPr>
    </xdr:pic>
    <xdr:clientData/>
  </xdr:twoCellAnchor>
  <xdr:twoCellAnchor editAs="oneCell">
    <xdr:from>
      <xdr:col>0</xdr:col>
      <xdr:colOff>122004</xdr:colOff>
      <xdr:row>59</xdr:row>
      <xdr:rowOff>140073</xdr:rowOff>
    </xdr:from>
    <xdr:to>
      <xdr:col>0</xdr:col>
      <xdr:colOff>876299</xdr:colOff>
      <xdr:row>60</xdr:row>
      <xdr:rowOff>418916</xdr:rowOff>
    </xdr:to>
    <xdr:pic>
      <xdr:nvPicPr>
        <xdr:cNvPr id="23" name="Рисунок 22" descr="Screenshot_4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22004" y="23790648"/>
          <a:ext cx="754295" cy="707468"/>
        </a:xfrm>
        <a:prstGeom prst="rect">
          <a:avLst/>
        </a:prstGeom>
      </xdr:spPr>
    </xdr:pic>
    <xdr:clientData/>
  </xdr:twoCellAnchor>
  <xdr:twoCellAnchor editAs="oneCell">
    <xdr:from>
      <xdr:col>0</xdr:col>
      <xdr:colOff>58832</xdr:colOff>
      <xdr:row>61</xdr:row>
      <xdr:rowOff>171103</xdr:rowOff>
    </xdr:from>
    <xdr:to>
      <xdr:col>0</xdr:col>
      <xdr:colOff>857355</xdr:colOff>
      <xdr:row>62</xdr:row>
      <xdr:rowOff>352425</xdr:rowOff>
    </xdr:to>
    <xdr:pic>
      <xdr:nvPicPr>
        <xdr:cNvPr id="24" name="Рисунок 23" descr="Screenshot_5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8832" y="24793228"/>
          <a:ext cx="798523" cy="58137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27</xdr:row>
      <xdr:rowOff>30779</xdr:rowOff>
    </xdr:from>
    <xdr:to>
      <xdr:col>0</xdr:col>
      <xdr:colOff>904875</xdr:colOff>
      <xdr:row>28</xdr:row>
      <xdr:rowOff>333375</xdr:rowOff>
    </xdr:to>
    <xdr:pic>
      <xdr:nvPicPr>
        <xdr:cNvPr id="26" name="Рисунок 25" descr="МИР Компакт 2000_стандарт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050" y="8155604"/>
          <a:ext cx="885825" cy="6835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95250</xdr:rowOff>
    </xdr:from>
    <xdr:to>
      <xdr:col>0</xdr:col>
      <xdr:colOff>962025</xdr:colOff>
      <xdr:row>30</xdr:row>
      <xdr:rowOff>258482</xdr:rowOff>
    </xdr:to>
    <xdr:pic>
      <xdr:nvPicPr>
        <xdr:cNvPr id="28" name="Рисунок 27" descr="МИР HVA2000 mini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8972550"/>
          <a:ext cx="962025" cy="54423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31</xdr:row>
      <xdr:rowOff>47625</xdr:rowOff>
    </xdr:from>
    <xdr:to>
      <xdr:col>0</xdr:col>
      <xdr:colOff>704915</xdr:colOff>
      <xdr:row>31</xdr:row>
      <xdr:rowOff>733521</xdr:rowOff>
    </xdr:to>
    <xdr:pic>
      <xdr:nvPicPr>
        <xdr:cNvPr id="29" name="Рисунок 28" descr="Без имени.pn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8125" y="9686925"/>
          <a:ext cx="466790" cy="68589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44</xdr:row>
      <xdr:rowOff>28575</xdr:rowOff>
    </xdr:from>
    <xdr:to>
      <xdr:col>0</xdr:col>
      <xdr:colOff>809625</xdr:colOff>
      <xdr:row>44</xdr:row>
      <xdr:rowOff>666750</xdr:rowOff>
    </xdr:to>
    <xdr:pic>
      <xdr:nvPicPr>
        <xdr:cNvPr id="31" name="Рисунок 30" descr="ca6505_eb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42875" y="14849475"/>
          <a:ext cx="6667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209549</xdr:colOff>
      <xdr:row>45</xdr:row>
      <xdr:rowOff>41185</xdr:rowOff>
    </xdr:from>
    <xdr:to>
      <xdr:col>0</xdr:col>
      <xdr:colOff>714374</xdr:colOff>
      <xdr:row>45</xdr:row>
      <xdr:rowOff>714375</xdr:rowOff>
    </xdr:to>
    <xdr:pic>
      <xdr:nvPicPr>
        <xdr:cNvPr id="32" name="Рисунок 31" descr="ca6547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09549" y="15576460"/>
          <a:ext cx="504825" cy="6731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46</xdr:row>
      <xdr:rowOff>66674</xdr:rowOff>
    </xdr:from>
    <xdr:to>
      <xdr:col>0</xdr:col>
      <xdr:colOff>809625</xdr:colOff>
      <xdr:row>46</xdr:row>
      <xdr:rowOff>714375</xdr:rowOff>
    </xdr:to>
    <xdr:pic>
      <xdr:nvPicPr>
        <xdr:cNvPr id="33" name="Рисунок 32" descr="ca6550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5250" y="16363949"/>
          <a:ext cx="714375" cy="647701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63</xdr:row>
      <xdr:rowOff>152400</xdr:rowOff>
    </xdr:from>
    <xdr:to>
      <xdr:col>0</xdr:col>
      <xdr:colOff>904875</xdr:colOff>
      <xdr:row>64</xdr:row>
      <xdr:rowOff>274732</xdr:rowOff>
    </xdr:to>
    <xdr:pic>
      <xdr:nvPicPr>
        <xdr:cNvPr id="27" name="Рисунок 26" descr="Screenshot_1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5725" y="25641300"/>
          <a:ext cx="819150" cy="503332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56</xdr:row>
      <xdr:rowOff>47625</xdr:rowOff>
    </xdr:from>
    <xdr:to>
      <xdr:col>0</xdr:col>
      <xdr:colOff>622659</xdr:colOff>
      <xdr:row>56</xdr:row>
      <xdr:rowOff>600074</xdr:rowOff>
    </xdr:to>
    <xdr:pic>
      <xdr:nvPicPr>
        <xdr:cNvPr id="30" name="Рисунок 29" descr="c2m4r7xar95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66700" y="22193250"/>
          <a:ext cx="355959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37</xdr:row>
      <xdr:rowOff>85724</xdr:rowOff>
    </xdr:from>
    <xdr:to>
      <xdr:col>0</xdr:col>
      <xdr:colOff>885825</xdr:colOff>
      <xdr:row>39</xdr:row>
      <xdr:rowOff>104774</xdr:rowOff>
    </xdr:to>
    <xdr:pic>
      <xdr:nvPicPr>
        <xdr:cNvPr id="35" name="Рисунок 34" descr="ba619778426699f2a8372fddc388.jp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6200" y="14125574"/>
          <a:ext cx="809625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33</xdr:row>
      <xdr:rowOff>28575</xdr:rowOff>
    </xdr:from>
    <xdr:to>
      <xdr:col>0</xdr:col>
      <xdr:colOff>742950</xdr:colOff>
      <xdr:row>33</xdr:row>
      <xdr:rowOff>739325</xdr:rowOff>
    </xdr:to>
    <xdr:pic>
      <xdr:nvPicPr>
        <xdr:cNvPr id="34" name="Рисунок 33" descr="IMG_0264(1)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61926" y="11249025"/>
          <a:ext cx="581024" cy="710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11</xdr:row>
      <xdr:rowOff>361950</xdr:rowOff>
    </xdr:from>
    <xdr:to>
      <xdr:col>1</xdr:col>
      <xdr:colOff>1990725</xdr:colOff>
      <xdr:row>11</xdr:row>
      <xdr:rowOff>1758950</xdr:rowOff>
    </xdr:to>
    <xdr:pic>
      <xdr:nvPicPr>
        <xdr:cNvPr id="4" name="Рисунок 3" descr="Рефлектометр Teleflex Т30Е.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" y="3276600"/>
          <a:ext cx="1476375" cy="139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428624</xdr:colOff>
      <xdr:row>2</xdr:row>
      <xdr:rowOff>219075</xdr:rowOff>
    </xdr:from>
    <xdr:to>
      <xdr:col>1</xdr:col>
      <xdr:colOff>2063749</xdr:colOff>
      <xdr:row>2</xdr:row>
      <xdr:rowOff>1847850</xdr:rowOff>
    </xdr:to>
    <xdr:pic>
      <xdr:nvPicPr>
        <xdr:cNvPr id="2" name="Рисунок 1" descr="https://rusmegger.ru/upload/iblock/dbc/dbc5bc5f10ef74eabfb0938f3cc3a0b2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49" y="1209675"/>
          <a:ext cx="16351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2</xdr:row>
      <xdr:rowOff>219075</xdr:rowOff>
    </xdr:from>
    <xdr:to>
      <xdr:col>2</xdr:col>
      <xdr:colOff>1533683</xdr:colOff>
      <xdr:row>2</xdr:row>
      <xdr:rowOff>1857375</xdr:rowOff>
    </xdr:to>
    <xdr:pic>
      <xdr:nvPicPr>
        <xdr:cNvPr id="3" name="Рисунок 2" descr="Syscompact 2000 M pro.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72025" y="1209675"/>
          <a:ext cx="866933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11</xdr:row>
      <xdr:rowOff>476250</xdr:rowOff>
    </xdr:from>
    <xdr:to>
      <xdr:col>2</xdr:col>
      <xdr:colOff>1885950</xdr:colOff>
      <xdr:row>11</xdr:row>
      <xdr:rowOff>1591419</xdr:rowOff>
    </xdr:to>
    <xdr:pic>
      <xdr:nvPicPr>
        <xdr:cNvPr id="5" name="Рисунок 4" descr="https://www.souz-pribor.ru/upload/iblock/292/IRG-2000_02_03_20_1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14825" y="4010025"/>
          <a:ext cx="1676400" cy="1115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2</xdr:row>
      <xdr:rowOff>379109</xdr:rowOff>
    </xdr:from>
    <xdr:to>
      <xdr:col>3</xdr:col>
      <xdr:colOff>2209800</xdr:colOff>
      <xdr:row>2</xdr:row>
      <xdr:rowOff>1764411</xdr:rowOff>
    </xdr:to>
    <xdr:pic>
      <xdr:nvPicPr>
        <xdr:cNvPr id="7" name="Рисунок 6" descr="МИР Компакт 2000_1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353175" y="1369709"/>
          <a:ext cx="2152650" cy="1385302"/>
        </a:xfrm>
        <a:prstGeom prst="rect">
          <a:avLst/>
        </a:prstGeom>
      </xdr:spPr>
    </xdr:pic>
    <xdr:clientData/>
  </xdr:twoCellAnchor>
  <xdr:twoCellAnchor editAs="oneCell">
    <xdr:from>
      <xdr:col>3</xdr:col>
      <xdr:colOff>442876</xdr:colOff>
      <xdr:row>11</xdr:row>
      <xdr:rowOff>304800</xdr:rowOff>
    </xdr:from>
    <xdr:to>
      <xdr:col>3</xdr:col>
      <xdr:colOff>1724025</xdr:colOff>
      <xdr:row>11</xdr:row>
      <xdr:rowOff>1821022</xdr:rowOff>
    </xdr:to>
    <xdr:pic>
      <xdr:nvPicPr>
        <xdr:cNvPr id="8" name="Рисунок 7" descr="IMG_0264(1)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738901" y="7172325"/>
          <a:ext cx="1281149" cy="15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9"/>
  <sheetViews>
    <sheetView tabSelected="1" zoomScaleSheetLayoutView="130" workbookViewId="0">
      <selection activeCell="B21" sqref="B21:G21"/>
    </sheetView>
  </sheetViews>
  <sheetFormatPr defaultRowHeight="15"/>
  <cols>
    <col min="1" max="1" width="14.7109375" customWidth="1"/>
    <col min="7" max="7" width="25.28515625" customWidth="1"/>
    <col min="8" max="8" width="17.5703125" customWidth="1"/>
    <col min="9" max="9" width="8.5703125" customWidth="1"/>
    <col min="10" max="10" width="3.5703125" customWidth="1"/>
    <col min="11" max="11" width="17.85546875" customWidth="1"/>
    <col min="15" max="15" width="10.42578125" bestFit="1" customWidth="1"/>
  </cols>
  <sheetData>
    <row r="1" spans="1:11">
      <c r="A1" s="48"/>
      <c r="B1" s="49"/>
      <c r="C1" s="49"/>
      <c r="D1" s="37"/>
      <c r="E1" s="37"/>
      <c r="F1" s="37"/>
      <c r="G1" s="37"/>
      <c r="H1" s="37"/>
      <c r="I1" s="37"/>
      <c r="J1" s="37"/>
      <c r="K1" s="38"/>
    </row>
    <row r="2" spans="1:11" ht="15.75">
      <c r="A2" s="50"/>
      <c r="B2" s="51"/>
      <c r="C2" s="51"/>
      <c r="D2" s="39"/>
      <c r="E2" s="40" t="s">
        <v>0</v>
      </c>
      <c r="F2" s="40"/>
      <c r="G2" s="40"/>
      <c r="H2" s="40"/>
      <c r="I2" s="40"/>
      <c r="J2" s="40"/>
      <c r="K2" s="41"/>
    </row>
    <row r="3" spans="1:11" ht="15.75">
      <c r="A3" s="50"/>
      <c r="B3" s="51"/>
      <c r="C3" s="51"/>
      <c r="D3" s="39"/>
      <c r="E3" s="40"/>
      <c r="F3" s="40"/>
      <c r="G3" s="40"/>
      <c r="H3" s="40"/>
      <c r="I3" s="40"/>
      <c r="J3" s="40"/>
      <c r="K3" s="41"/>
    </row>
    <row r="4" spans="1:11" ht="15.75">
      <c r="A4" s="50"/>
      <c r="B4" s="51"/>
      <c r="C4" s="51"/>
      <c r="D4" s="39"/>
      <c r="E4" s="40" t="s">
        <v>25</v>
      </c>
      <c r="F4" s="40"/>
      <c r="G4" s="40"/>
      <c r="H4" s="40"/>
      <c r="I4" s="40"/>
      <c r="J4" s="40"/>
      <c r="K4" s="41"/>
    </row>
    <row r="5" spans="1:11" ht="15.75">
      <c r="A5" s="50"/>
      <c r="B5" s="51"/>
      <c r="C5" s="51"/>
      <c r="D5" s="39"/>
      <c r="E5" s="40" t="s">
        <v>24</v>
      </c>
      <c r="F5" s="40"/>
      <c r="G5" s="40"/>
      <c r="H5" s="40"/>
      <c r="I5" s="40"/>
      <c r="J5" s="40"/>
      <c r="K5" s="41"/>
    </row>
    <row r="6" spans="1:11" ht="15.75">
      <c r="A6" s="50"/>
      <c r="B6" s="51"/>
      <c r="C6" s="51"/>
      <c r="D6" s="39"/>
      <c r="E6" s="40" t="s">
        <v>1</v>
      </c>
      <c r="F6" s="40"/>
      <c r="G6" s="40"/>
      <c r="H6" s="40"/>
      <c r="I6" s="40"/>
      <c r="J6" s="40"/>
      <c r="K6" s="41"/>
    </row>
    <row r="7" spans="1:11" ht="15.75">
      <c r="A7" s="50"/>
      <c r="B7" s="51"/>
      <c r="C7" s="51"/>
      <c r="D7" s="39"/>
      <c r="E7" s="40" t="s">
        <v>2</v>
      </c>
      <c r="F7" s="40"/>
      <c r="G7" s="40"/>
      <c r="H7" s="40"/>
      <c r="I7" s="40"/>
      <c r="J7" s="40"/>
      <c r="K7" s="41"/>
    </row>
    <row r="8" spans="1:11">
      <c r="A8" s="50"/>
      <c r="B8" s="51"/>
      <c r="C8" s="51"/>
      <c r="D8" s="39"/>
      <c r="E8" s="39"/>
      <c r="F8" s="39"/>
      <c r="G8" s="39"/>
      <c r="H8" s="39"/>
      <c r="I8" s="39"/>
      <c r="J8" s="39"/>
      <c r="K8" s="42"/>
    </row>
    <row r="9" spans="1:11" ht="15.75">
      <c r="A9" s="52" t="s">
        <v>22</v>
      </c>
      <c r="B9" s="153"/>
      <c r="C9" s="153"/>
      <c r="D9" s="153"/>
      <c r="E9" s="154"/>
      <c r="F9" s="155"/>
      <c r="G9" s="53" t="s">
        <v>7</v>
      </c>
      <c r="H9" s="161"/>
      <c r="I9" s="153"/>
      <c r="J9" s="153"/>
      <c r="K9" s="162"/>
    </row>
    <row r="10" spans="1:11" ht="15.75">
      <c r="A10" s="52" t="s">
        <v>4</v>
      </c>
      <c r="B10" s="153"/>
      <c r="C10" s="153"/>
      <c r="D10" s="153"/>
      <c r="E10" s="154"/>
      <c r="F10" s="155"/>
      <c r="G10" s="53" t="s">
        <v>5</v>
      </c>
      <c r="H10" s="161"/>
      <c r="I10" s="153"/>
      <c r="J10" s="153"/>
      <c r="K10" s="162"/>
    </row>
    <row r="11" spans="1:11" ht="15.75">
      <c r="A11" s="52" t="s">
        <v>8</v>
      </c>
      <c r="B11" s="153"/>
      <c r="C11" s="153"/>
      <c r="D11" s="153"/>
      <c r="E11" s="154"/>
      <c r="F11" s="155"/>
      <c r="G11" s="53" t="s">
        <v>6</v>
      </c>
      <c r="H11" s="161"/>
      <c r="I11" s="153"/>
      <c r="J11" s="153"/>
      <c r="K11" s="162"/>
    </row>
    <row r="12" spans="1:11" ht="15.75">
      <c r="A12" s="52" t="s">
        <v>3</v>
      </c>
      <c r="B12" s="153"/>
      <c r="C12" s="153"/>
      <c r="D12" s="153"/>
      <c r="E12" s="154"/>
      <c r="F12" s="155"/>
      <c r="G12" s="55"/>
      <c r="H12" s="161"/>
      <c r="I12" s="153"/>
      <c r="J12" s="153"/>
      <c r="K12" s="162"/>
    </row>
    <row r="13" spans="1:11" ht="15.75">
      <c r="A13" s="52" t="s">
        <v>5</v>
      </c>
      <c r="B13" s="153"/>
      <c r="C13" s="153"/>
      <c r="D13" s="153"/>
      <c r="E13" s="154"/>
      <c r="F13" s="155"/>
      <c r="G13" s="55"/>
      <c r="H13" s="161"/>
      <c r="I13" s="153"/>
      <c r="J13" s="153"/>
      <c r="K13" s="162"/>
    </row>
    <row r="14" spans="1:11" ht="16.5" thickBot="1">
      <c r="A14" s="54" t="s">
        <v>6</v>
      </c>
      <c r="B14" s="156"/>
      <c r="C14" s="156"/>
      <c r="D14" s="156"/>
      <c r="E14" s="157"/>
      <c r="F14" s="158"/>
      <c r="G14" s="56"/>
      <c r="H14" s="159"/>
      <c r="I14" s="156"/>
      <c r="J14" s="156"/>
      <c r="K14" s="160"/>
    </row>
    <row r="15" spans="1:11" ht="42.75" customHeight="1" thickBot="1">
      <c r="A15" s="136" t="s">
        <v>9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8"/>
    </row>
    <row r="16" spans="1:11" ht="35.25" customHeight="1" thickBot="1">
      <c r="A16" s="146" t="s">
        <v>10</v>
      </c>
      <c r="B16" s="147"/>
      <c r="C16" s="147"/>
      <c r="D16" s="147"/>
      <c r="E16" s="147"/>
      <c r="F16" s="147"/>
      <c r="G16" s="147"/>
      <c r="H16" s="74" t="s">
        <v>142</v>
      </c>
      <c r="I16" s="95" t="s">
        <v>14</v>
      </c>
      <c r="J16" s="95"/>
      <c r="K16" s="2" t="s">
        <v>15</v>
      </c>
    </row>
    <row r="17" spans="1:23" ht="24.75" customHeight="1" thickBot="1">
      <c r="A17" s="139" t="s">
        <v>11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</row>
    <row r="18" spans="1:23" ht="29.25" customHeight="1">
      <c r="A18" s="7"/>
      <c r="B18" s="148" t="s">
        <v>12</v>
      </c>
      <c r="C18" s="149"/>
      <c r="D18" s="149"/>
      <c r="E18" s="149"/>
      <c r="F18" s="149"/>
      <c r="G18" s="150"/>
      <c r="H18" s="10">
        <v>430000</v>
      </c>
      <c r="I18" s="43">
        <v>0</v>
      </c>
      <c r="J18" s="11"/>
      <c r="K18" s="12">
        <f>H18*I18</f>
        <v>0</v>
      </c>
    </row>
    <row r="19" spans="1:23" ht="21" customHeight="1">
      <c r="A19" s="96" t="s">
        <v>23</v>
      </c>
      <c r="B19" s="97"/>
      <c r="C19" s="97"/>
      <c r="D19" s="97"/>
      <c r="E19" s="97"/>
      <c r="F19" s="97"/>
      <c r="G19" s="97"/>
      <c r="H19" s="97"/>
      <c r="I19" s="97"/>
      <c r="J19" s="97"/>
      <c r="K19" s="98"/>
    </row>
    <row r="20" spans="1:23" ht="31.5" customHeight="1">
      <c r="A20" s="101"/>
      <c r="B20" s="88" t="s">
        <v>16</v>
      </c>
      <c r="C20" s="88"/>
      <c r="D20" s="88"/>
      <c r="E20" s="88"/>
      <c r="F20" s="88"/>
      <c r="G20" s="88"/>
      <c r="H20" s="13">
        <v>2072000</v>
      </c>
      <c r="I20" s="44">
        <v>0</v>
      </c>
      <c r="J20" s="14"/>
      <c r="K20" s="15">
        <f t="shared" ref="K20:K24" si="0">H20*I20</f>
        <v>0</v>
      </c>
    </row>
    <row r="21" spans="1:23" ht="31.5" customHeight="1">
      <c r="A21" s="131"/>
      <c r="B21" s="88" t="s">
        <v>20</v>
      </c>
      <c r="C21" s="88"/>
      <c r="D21" s="88"/>
      <c r="E21" s="88"/>
      <c r="F21" s="88"/>
      <c r="G21" s="88"/>
      <c r="H21" s="13">
        <v>3295000</v>
      </c>
      <c r="I21" s="44">
        <v>0</v>
      </c>
      <c r="J21" s="14"/>
      <c r="K21" s="15">
        <f t="shared" si="0"/>
        <v>0</v>
      </c>
    </row>
    <row r="22" spans="1:23" ht="36.75" customHeight="1" thickBot="1">
      <c r="A22" s="124"/>
      <c r="B22" s="134" t="s">
        <v>18</v>
      </c>
      <c r="C22" s="134"/>
      <c r="D22" s="134"/>
      <c r="E22" s="134"/>
      <c r="F22" s="134"/>
      <c r="G22" s="134"/>
      <c r="H22" s="26">
        <v>3895000</v>
      </c>
      <c r="I22" s="45">
        <v>0</v>
      </c>
      <c r="J22" s="27"/>
      <c r="K22" s="28">
        <f t="shared" si="0"/>
        <v>0</v>
      </c>
    </row>
    <row r="23" spans="1:23" ht="35.25" customHeight="1" thickTop="1">
      <c r="A23" s="151"/>
      <c r="B23" s="144" t="s">
        <v>17</v>
      </c>
      <c r="C23" s="144"/>
      <c r="D23" s="144"/>
      <c r="E23" s="144"/>
      <c r="F23" s="144"/>
      <c r="G23" s="144"/>
      <c r="H23" s="22">
        <v>2315000</v>
      </c>
      <c r="I23" s="46">
        <v>0</v>
      </c>
      <c r="J23" s="23"/>
      <c r="K23" s="25">
        <f t="shared" si="0"/>
        <v>0</v>
      </c>
      <c r="Q23" s="118"/>
      <c r="R23" s="118"/>
      <c r="S23" s="118"/>
      <c r="T23" s="118"/>
      <c r="U23" s="118"/>
      <c r="V23" s="118"/>
    </row>
    <row r="24" spans="1:23" ht="33.75" customHeight="1" thickBot="1">
      <c r="A24" s="152"/>
      <c r="B24" s="145" t="s">
        <v>19</v>
      </c>
      <c r="C24" s="145"/>
      <c r="D24" s="145"/>
      <c r="E24" s="145"/>
      <c r="F24" s="145"/>
      <c r="G24" s="145"/>
      <c r="H24" s="16">
        <v>4571000</v>
      </c>
      <c r="I24" s="47">
        <v>0</v>
      </c>
      <c r="J24" s="17"/>
      <c r="K24" s="18">
        <f t="shared" si="0"/>
        <v>0</v>
      </c>
    </row>
    <row r="25" spans="1:23" ht="37.5" customHeight="1" thickBot="1">
      <c r="A25" s="120" t="s">
        <v>21</v>
      </c>
      <c r="B25" s="121"/>
      <c r="C25" s="121"/>
      <c r="D25" s="121"/>
      <c r="E25" s="121"/>
      <c r="F25" s="121"/>
      <c r="G25" s="122"/>
      <c r="H25" s="8" t="s">
        <v>13</v>
      </c>
      <c r="I25" s="143" t="s">
        <v>14</v>
      </c>
      <c r="J25" s="143"/>
      <c r="K25" s="9" t="s">
        <v>15</v>
      </c>
    </row>
    <row r="26" spans="1:23" ht="30" customHeight="1">
      <c r="A26" s="123"/>
      <c r="B26" s="142" t="s">
        <v>180</v>
      </c>
      <c r="C26" s="142"/>
      <c r="D26" s="142"/>
      <c r="E26" s="142"/>
      <c r="F26" s="142"/>
      <c r="G26" s="142"/>
      <c r="H26" s="10">
        <f>H32+H33+H34+H35+H36+H38</f>
        <v>2259800</v>
      </c>
      <c r="I26" s="43">
        <v>0</v>
      </c>
      <c r="J26" s="5"/>
      <c r="K26" s="12">
        <f>H26*I26</f>
        <v>0</v>
      </c>
    </row>
    <row r="27" spans="1:23" ht="33" customHeight="1">
      <c r="A27" s="102"/>
      <c r="B27" s="88" t="s">
        <v>150</v>
      </c>
      <c r="C27" s="88"/>
      <c r="D27" s="88"/>
      <c r="E27" s="88"/>
      <c r="F27" s="88"/>
      <c r="G27" s="88"/>
      <c r="H27" s="13"/>
      <c r="I27" s="14"/>
      <c r="J27" s="14"/>
      <c r="K27" s="15"/>
      <c r="O27" s="34"/>
      <c r="R27" s="35"/>
      <c r="S27" s="35"/>
      <c r="T27" s="35"/>
      <c r="U27" s="35"/>
      <c r="V27" s="35"/>
      <c r="W27" s="35"/>
    </row>
    <row r="28" spans="1:23" ht="30" customHeight="1">
      <c r="A28" s="101"/>
      <c r="B28" s="133" t="s">
        <v>181</v>
      </c>
      <c r="C28" s="133"/>
      <c r="D28" s="133"/>
      <c r="E28" s="133"/>
      <c r="F28" s="133"/>
      <c r="G28" s="133"/>
      <c r="H28" s="13">
        <f>H34+H32+H35+H33</f>
        <v>1790000</v>
      </c>
      <c r="I28" s="44">
        <v>0</v>
      </c>
      <c r="J28" s="4"/>
      <c r="K28" s="15">
        <f t="shared" ref="K28" si="1">H28*I28</f>
        <v>0</v>
      </c>
    </row>
    <row r="29" spans="1:23" ht="29.25" customHeight="1">
      <c r="A29" s="102"/>
      <c r="B29" s="88" t="s">
        <v>151</v>
      </c>
      <c r="C29" s="88"/>
      <c r="D29" s="88"/>
      <c r="E29" s="88"/>
      <c r="F29" s="88"/>
      <c r="G29" s="88"/>
      <c r="H29" s="13"/>
      <c r="I29" s="14"/>
      <c r="J29" s="14"/>
      <c r="K29" s="15"/>
    </row>
    <row r="30" spans="1:23" ht="30" customHeight="1">
      <c r="A30" s="101"/>
      <c r="B30" s="133" t="s">
        <v>52</v>
      </c>
      <c r="C30" s="133"/>
      <c r="D30" s="133"/>
      <c r="E30" s="133"/>
      <c r="F30" s="133"/>
      <c r="G30" s="133"/>
      <c r="H30" s="13">
        <f>H32+H33</f>
        <v>1080000</v>
      </c>
      <c r="I30" s="44">
        <v>0</v>
      </c>
      <c r="J30" s="4"/>
      <c r="K30" s="15">
        <f t="shared" ref="K30" si="2">H30*I30</f>
        <v>0</v>
      </c>
    </row>
    <row r="31" spans="1:23" ht="30" customHeight="1" thickBot="1">
      <c r="A31" s="124"/>
      <c r="B31" s="134" t="s">
        <v>152</v>
      </c>
      <c r="C31" s="134"/>
      <c r="D31" s="134"/>
      <c r="E31" s="134"/>
      <c r="F31" s="134"/>
      <c r="G31" s="134"/>
      <c r="H31" s="26"/>
      <c r="I31" s="27"/>
      <c r="J31" s="27"/>
      <c r="K31" s="28"/>
    </row>
    <row r="32" spans="1:23" ht="61.5" customHeight="1" thickTop="1">
      <c r="A32" s="21"/>
      <c r="B32" s="135" t="s">
        <v>26</v>
      </c>
      <c r="C32" s="135"/>
      <c r="D32" s="135"/>
      <c r="E32" s="135"/>
      <c r="F32" s="135"/>
      <c r="G32" s="135"/>
      <c r="H32" s="22">
        <v>595000</v>
      </c>
      <c r="I32" s="46">
        <v>0</v>
      </c>
      <c r="J32" s="24"/>
      <c r="K32" s="25">
        <f t="shared" ref="K32:K42" si="3">H32*I32</f>
        <v>0</v>
      </c>
    </row>
    <row r="33" spans="1:11" ht="60.75" customHeight="1">
      <c r="A33" s="32"/>
      <c r="B33" s="132" t="s">
        <v>27</v>
      </c>
      <c r="C33" s="132"/>
      <c r="D33" s="132"/>
      <c r="E33" s="132"/>
      <c r="F33" s="132"/>
      <c r="G33" s="132"/>
      <c r="H33" s="13">
        <v>485000</v>
      </c>
      <c r="I33" s="44">
        <v>0</v>
      </c>
      <c r="J33" s="19"/>
      <c r="K33" s="15">
        <f t="shared" si="3"/>
        <v>0</v>
      </c>
    </row>
    <row r="34" spans="1:11" ht="60.75" customHeight="1">
      <c r="A34" s="32"/>
      <c r="B34" s="132" t="s">
        <v>28</v>
      </c>
      <c r="C34" s="132"/>
      <c r="D34" s="132"/>
      <c r="E34" s="132"/>
      <c r="F34" s="132"/>
      <c r="G34" s="132"/>
      <c r="H34" s="13">
        <v>415000</v>
      </c>
      <c r="I34" s="44">
        <v>0</v>
      </c>
      <c r="J34" s="19"/>
      <c r="K34" s="15">
        <f t="shared" si="3"/>
        <v>0</v>
      </c>
    </row>
    <row r="35" spans="1:11" ht="63" customHeight="1">
      <c r="A35" s="32"/>
      <c r="B35" s="132" t="s">
        <v>29</v>
      </c>
      <c r="C35" s="132"/>
      <c r="D35" s="132"/>
      <c r="E35" s="132"/>
      <c r="F35" s="132"/>
      <c r="G35" s="132"/>
      <c r="H35" s="13">
        <v>295000</v>
      </c>
      <c r="I35" s="44">
        <v>0</v>
      </c>
      <c r="J35" s="19"/>
      <c r="K35" s="15">
        <f t="shared" si="3"/>
        <v>0</v>
      </c>
    </row>
    <row r="36" spans="1:11" ht="63" customHeight="1">
      <c r="A36" s="32"/>
      <c r="B36" s="132" t="s">
        <v>143</v>
      </c>
      <c r="C36" s="132"/>
      <c r="D36" s="132"/>
      <c r="E36" s="132"/>
      <c r="F36" s="132"/>
      <c r="G36" s="132"/>
      <c r="H36" s="13">
        <v>395000</v>
      </c>
      <c r="I36" s="44">
        <v>0</v>
      </c>
      <c r="J36" s="19"/>
      <c r="K36" s="15">
        <f t="shared" si="3"/>
        <v>0</v>
      </c>
    </row>
    <row r="37" spans="1:11" ht="37.5" customHeight="1">
      <c r="A37" s="101"/>
      <c r="B37" s="125" t="s">
        <v>144</v>
      </c>
      <c r="C37" s="126"/>
      <c r="D37" s="126"/>
      <c r="E37" s="126"/>
      <c r="F37" s="126"/>
      <c r="G37" s="127"/>
      <c r="H37" s="75"/>
      <c r="I37" s="76"/>
      <c r="J37" s="77"/>
      <c r="K37" s="78"/>
    </row>
    <row r="38" spans="1:11" ht="31.5" customHeight="1">
      <c r="A38" s="131"/>
      <c r="B38" s="128" t="s">
        <v>146</v>
      </c>
      <c r="C38" s="129"/>
      <c r="D38" s="129"/>
      <c r="E38" s="129"/>
      <c r="F38" s="129"/>
      <c r="G38" s="130"/>
      <c r="H38" s="75">
        <v>74800</v>
      </c>
      <c r="I38" s="76">
        <v>0</v>
      </c>
      <c r="J38" s="77"/>
      <c r="K38" s="15">
        <f t="shared" si="3"/>
        <v>0</v>
      </c>
    </row>
    <row r="39" spans="1:11" ht="30.75" customHeight="1">
      <c r="A39" s="131"/>
      <c r="B39" s="128" t="s">
        <v>147</v>
      </c>
      <c r="C39" s="129"/>
      <c r="D39" s="129"/>
      <c r="E39" s="129"/>
      <c r="F39" s="129"/>
      <c r="G39" s="130"/>
      <c r="H39" s="75">
        <v>49800</v>
      </c>
      <c r="I39" s="76">
        <v>0</v>
      </c>
      <c r="J39" s="77"/>
      <c r="K39" s="15">
        <f t="shared" si="3"/>
        <v>0</v>
      </c>
    </row>
    <row r="40" spans="1:11" ht="33" customHeight="1">
      <c r="A40" s="131"/>
      <c r="B40" s="128" t="s">
        <v>148</v>
      </c>
      <c r="C40" s="129"/>
      <c r="D40" s="129"/>
      <c r="E40" s="129"/>
      <c r="F40" s="129"/>
      <c r="G40" s="130"/>
      <c r="H40" s="75">
        <v>24800</v>
      </c>
      <c r="I40" s="76">
        <v>0</v>
      </c>
      <c r="J40" s="77"/>
      <c r="K40" s="15">
        <f t="shared" si="3"/>
        <v>0</v>
      </c>
    </row>
    <row r="41" spans="1:11" ht="32.25" customHeight="1">
      <c r="A41" s="102"/>
      <c r="B41" s="128" t="s">
        <v>149</v>
      </c>
      <c r="C41" s="129"/>
      <c r="D41" s="129"/>
      <c r="E41" s="129"/>
      <c r="F41" s="129"/>
      <c r="G41" s="130"/>
      <c r="H41" s="75">
        <v>74800</v>
      </c>
      <c r="I41" s="76">
        <v>0</v>
      </c>
      <c r="J41" s="77"/>
      <c r="K41" s="15">
        <f t="shared" si="3"/>
        <v>0</v>
      </c>
    </row>
    <row r="42" spans="1:11" ht="48" customHeight="1" thickBot="1">
      <c r="A42" s="36"/>
      <c r="B42" s="119" t="s">
        <v>145</v>
      </c>
      <c r="C42" s="119"/>
      <c r="D42" s="119"/>
      <c r="E42" s="119"/>
      <c r="F42" s="119"/>
      <c r="G42" s="119"/>
      <c r="H42" s="16">
        <v>403000</v>
      </c>
      <c r="I42" s="47">
        <v>0</v>
      </c>
      <c r="J42" s="20"/>
      <c r="K42" s="18">
        <f t="shared" si="3"/>
        <v>0</v>
      </c>
    </row>
    <row r="43" spans="1:11" ht="30" customHeight="1">
      <c r="A43" s="120" t="s">
        <v>30</v>
      </c>
      <c r="B43" s="121"/>
      <c r="C43" s="121"/>
      <c r="D43" s="121"/>
      <c r="E43" s="121"/>
      <c r="F43" s="121"/>
      <c r="G43" s="122"/>
      <c r="H43" s="1" t="s">
        <v>13</v>
      </c>
      <c r="I43" s="95" t="s">
        <v>14</v>
      </c>
      <c r="J43" s="95"/>
      <c r="K43" s="2" t="s">
        <v>15</v>
      </c>
    </row>
    <row r="44" spans="1:11" ht="21">
      <c r="A44" s="96" t="s">
        <v>31</v>
      </c>
      <c r="B44" s="97"/>
      <c r="C44" s="97"/>
      <c r="D44" s="97"/>
      <c r="E44" s="97"/>
      <c r="F44" s="97"/>
      <c r="G44" s="97"/>
      <c r="H44" s="97"/>
      <c r="I44" s="97"/>
      <c r="J44" s="97"/>
      <c r="K44" s="98"/>
    </row>
    <row r="45" spans="1:11" ht="56.25" customHeight="1">
      <c r="A45" s="6"/>
      <c r="B45" s="88" t="s">
        <v>53</v>
      </c>
      <c r="C45" s="88"/>
      <c r="D45" s="88"/>
      <c r="E45" s="88"/>
      <c r="F45" s="88"/>
      <c r="G45" s="88"/>
      <c r="H45" s="13">
        <v>299000</v>
      </c>
      <c r="I45" s="44">
        <v>0</v>
      </c>
      <c r="J45" s="3"/>
      <c r="K45" s="15">
        <f t="shared" ref="K45:K48" si="4">H45*I45</f>
        <v>0</v>
      </c>
    </row>
    <row r="46" spans="1:11" ht="60" customHeight="1">
      <c r="A46" s="6"/>
      <c r="B46" s="88" t="s">
        <v>54</v>
      </c>
      <c r="C46" s="88"/>
      <c r="D46" s="88"/>
      <c r="E46" s="88"/>
      <c r="F46" s="88"/>
      <c r="G46" s="88"/>
      <c r="H46" s="13">
        <v>499000</v>
      </c>
      <c r="I46" s="44">
        <v>0</v>
      </c>
      <c r="J46" s="3"/>
      <c r="K46" s="15">
        <f t="shared" si="4"/>
        <v>0</v>
      </c>
    </row>
    <row r="47" spans="1:11" ht="60" customHeight="1">
      <c r="A47" s="6"/>
      <c r="B47" s="88" t="s">
        <v>55</v>
      </c>
      <c r="C47" s="88"/>
      <c r="D47" s="88"/>
      <c r="E47" s="88"/>
      <c r="F47" s="88"/>
      <c r="G47" s="88"/>
      <c r="H47" s="13">
        <v>634000</v>
      </c>
      <c r="I47" s="44">
        <v>0</v>
      </c>
      <c r="J47" s="3"/>
      <c r="K47" s="15">
        <f t="shared" si="4"/>
        <v>0</v>
      </c>
    </row>
    <row r="48" spans="1:11" ht="66.75" customHeight="1">
      <c r="A48" s="6"/>
      <c r="B48" s="88" t="s">
        <v>32</v>
      </c>
      <c r="C48" s="88"/>
      <c r="D48" s="88"/>
      <c r="E48" s="88"/>
      <c r="F48" s="88"/>
      <c r="G48" s="88"/>
      <c r="H48" s="13">
        <v>842000</v>
      </c>
      <c r="I48" s="44">
        <v>0</v>
      </c>
      <c r="J48" s="3"/>
      <c r="K48" s="15">
        <f t="shared" si="4"/>
        <v>0</v>
      </c>
    </row>
    <row r="49" spans="1:11" ht="21">
      <c r="A49" s="96" t="s">
        <v>33</v>
      </c>
      <c r="B49" s="97"/>
      <c r="C49" s="97"/>
      <c r="D49" s="97"/>
      <c r="E49" s="97"/>
      <c r="F49" s="97"/>
      <c r="G49" s="97"/>
      <c r="H49" s="99"/>
      <c r="I49" s="97"/>
      <c r="J49" s="97"/>
      <c r="K49" s="98"/>
    </row>
    <row r="50" spans="1:11" ht="67.5" customHeight="1">
      <c r="A50" s="6"/>
      <c r="B50" s="88" t="s">
        <v>34</v>
      </c>
      <c r="C50" s="88"/>
      <c r="D50" s="88"/>
      <c r="E50" s="88"/>
      <c r="F50" s="88"/>
      <c r="G50" s="88"/>
      <c r="H50" s="13">
        <v>300000</v>
      </c>
      <c r="I50" s="44">
        <v>0</v>
      </c>
      <c r="J50" s="3"/>
      <c r="K50" s="15">
        <f t="shared" ref="K50" si="5">H50*I50</f>
        <v>0</v>
      </c>
    </row>
    <row r="51" spans="1:11" ht="21.75" customHeight="1">
      <c r="A51" s="84" t="s">
        <v>35</v>
      </c>
      <c r="B51" s="85"/>
      <c r="C51" s="85"/>
      <c r="D51" s="85"/>
      <c r="E51" s="85"/>
      <c r="F51" s="85"/>
      <c r="G51" s="85"/>
      <c r="H51" s="86"/>
      <c r="I51" s="85"/>
      <c r="J51" s="85"/>
      <c r="K51" s="87"/>
    </row>
    <row r="52" spans="1:11" ht="58.5" customHeight="1">
      <c r="A52" s="6"/>
      <c r="B52" s="88" t="s">
        <v>48</v>
      </c>
      <c r="C52" s="88"/>
      <c r="D52" s="88"/>
      <c r="E52" s="88"/>
      <c r="F52" s="88"/>
      <c r="G52" s="88"/>
      <c r="H52" s="13">
        <v>138000</v>
      </c>
      <c r="I52" s="44">
        <v>0</v>
      </c>
      <c r="J52" s="3"/>
      <c r="K52" s="15">
        <f t="shared" ref="K52" si="6">H52*I52</f>
        <v>0</v>
      </c>
    </row>
    <row r="53" spans="1:11" ht="35.25" customHeight="1" thickBot="1">
      <c r="A53" s="89" t="s">
        <v>36</v>
      </c>
      <c r="B53" s="90"/>
      <c r="C53" s="90"/>
      <c r="D53" s="91"/>
      <c r="E53" s="92"/>
      <c r="F53" s="92"/>
      <c r="G53" s="92"/>
      <c r="H53" s="93"/>
      <c r="I53" s="92"/>
      <c r="J53" s="92"/>
      <c r="K53" s="94"/>
    </row>
    <row r="54" spans="1:11" ht="30">
      <c r="A54" s="103" t="s">
        <v>37</v>
      </c>
      <c r="B54" s="104"/>
      <c r="C54" s="104"/>
      <c r="D54" s="104"/>
      <c r="E54" s="104"/>
      <c r="F54" s="104"/>
      <c r="G54" s="104"/>
      <c r="H54" s="29" t="s">
        <v>13</v>
      </c>
      <c r="I54" s="105" t="s">
        <v>14</v>
      </c>
      <c r="J54" s="105"/>
      <c r="K54" s="30" t="s">
        <v>15</v>
      </c>
    </row>
    <row r="55" spans="1:11" ht="53.25" customHeight="1">
      <c r="A55" s="6"/>
      <c r="B55" s="100" t="s">
        <v>38</v>
      </c>
      <c r="C55" s="100"/>
      <c r="D55" s="100"/>
      <c r="E55" s="100"/>
      <c r="F55" s="100"/>
      <c r="G55" s="100"/>
      <c r="H55" s="13">
        <v>1550000</v>
      </c>
      <c r="I55" s="44">
        <v>0</v>
      </c>
      <c r="J55" s="3"/>
      <c r="K55" s="15">
        <f t="shared" ref="K55:K57" si="7">H55*I55</f>
        <v>0</v>
      </c>
    </row>
    <row r="56" spans="1:11" ht="46.5" customHeight="1">
      <c r="A56" s="6"/>
      <c r="B56" s="100" t="s">
        <v>39</v>
      </c>
      <c r="C56" s="100"/>
      <c r="D56" s="100"/>
      <c r="E56" s="100"/>
      <c r="F56" s="100"/>
      <c r="G56" s="100"/>
      <c r="H56" s="13">
        <v>2000000</v>
      </c>
      <c r="I56" s="44">
        <v>0</v>
      </c>
      <c r="J56" s="3"/>
      <c r="K56" s="15">
        <f t="shared" si="7"/>
        <v>0</v>
      </c>
    </row>
    <row r="57" spans="1:11" ht="51" customHeight="1">
      <c r="A57" s="6"/>
      <c r="B57" s="100" t="s">
        <v>40</v>
      </c>
      <c r="C57" s="100"/>
      <c r="D57" s="100"/>
      <c r="E57" s="100"/>
      <c r="F57" s="100"/>
      <c r="G57" s="100"/>
      <c r="H57" s="13">
        <v>0</v>
      </c>
      <c r="I57" s="44">
        <v>0</v>
      </c>
      <c r="J57" s="3"/>
      <c r="K57" s="15">
        <f t="shared" si="7"/>
        <v>0</v>
      </c>
    </row>
    <row r="58" spans="1:11" ht="37.5" customHeight="1" thickBot="1">
      <c r="A58" s="89" t="s">
        <v>36</v>
      </c>
      <c r="B58" s="90"/>
      <c r="C58" s="90"/>
      <c r="D58" s="91"/>
      <c r="E58" s="92"/>
      <c r="F58" s="92"/>
      <c r="G58" s="92"/>
      <c r="H58" s="93"/>
      <c r="I58" s="92"/>
      <c r="J58" s="92"/>
      <c r="K58" s="94"/>
    </row>
    <row r="59" spans="1:11" ht="30">
      <c r="A59" s="103" t="s">
        <v>41</v>
      </c>
      <c r="B59" s="104"/>
      <c r="C59" s="104"/>
      <c r="D59" s="104"/>
      <c r="E59" s="104"/>
      <c r="F59" s="104"/>
      <c r="G59" s="104"/>
      <c r="H59" s="29" t="s">
        <v>13</v>
      </c>
      <c r="I59" s="105" t="s">
        <v>14</v>
      </c>
      <c r="J59" s="105"/>
      <c r="K59" s="30" t="s">
        <v>15</v>
      </c>
    </row>
    <row r="60" spans="1:11" ht="33.75" customHeight="1">
      <c r="A60" s="101"/>
      <c r="B60" s="100" t="s">
        <v>42</v>
      </c>
      <c r="C60" s="100"/>
      <c r="D60" s="100"/>
      <c r="E60" s="100"/>
      <c r="F60" s="100"/>
      <c r="G60" s="100"/>
      <c r="H60" s="13"/>
      <c r="I60" s="14"/>
      <c r="J60" s="31"/>
      <c r="K60" s="15"/>
    </row>
    <row r="61" spans="1:11" ht="42.75" customHeight="1">
      <c r="A61" s="102"/>
      <c r="B61" s="88" t="s">
        <v>43</v>
      </c>
      <c r="C61" s="88"/>
      <c r="D61" s="88"/>
      <c r="E61" s="88"/>
      <c r="F61" s="88"/>
      <c r="G61" s="88"/>
      <c r="H61" s="13">
        <v>105000</v>
      </c>
      <c r="I61" s="44">
        <v>0</v>
      </c>
      <c r="J61" s="3"/>
      <c r="K61" s="15">
        <f t="shared" ref="K61" si="8">H61*I61</f>
        <v>0</v>
      </c>
    </row>
    <row r="62" spans="1:11" ht="31.5" customHeight="1">
      <c r="A62" s="101"/>
      <c r="B62" s="100" t="s">
        <v>44</v>
      </c>
      <c r="C62" s="100"/>
      <c r="D62" s="100"/>
      <c r="E62" s="100"/>
      <c r="F62" s="100"/>
      <c r="G62" s="100"/>
      <c r="H62" s="13"/>
      <c r="I62" s="14"/>
      <c r="J62" s="3"/>
      <c r="K62" s="15"/>
    </row>
    <row r="63" spans="1:11" ht="36.75" customHeight="1">
      <c r="A63" s="102"/>
      <c r="B63" s="88" t="s">
        <v>45</v>
      </c>
      <c r="C63" s="88"/>
      <c r="D63" s="88"/>
      <c r="E63" s="88"/>
      <c r="F63" s="88"/>
      <c r="G63" s="88"/>
      <c r="H63" s="13">
        <v>85000</v>
      </c>
      <c r="I63" s="44">
        <v>0</v>
      </c>
      <c r="J63" s="3"/>
      <c r="K63" s="15">
        <f t="shared" ref="K63" si="9">H63*I63</f>
        <v>0</v>
      </c>
    </row>
    <row r="64" spans="1:11" ht="30" customHeight="1">
      <c r="A64" s="101"/>
      <c r="B64" s="100" t="s">
        <v>46</v>
      </c>
      <c r="C64" s="100"/>
      <c r="D64" s="100"/>
      <c r="E64" s="100"/>
      <c r="F64" s="100"/>
      <c r="G64" s="100"/>
      <c r="H64" s="13"/>
      <c r="I64" s="14"/>
      <c r="J64" s="3"/>
      <c r="K64" s="15"/>
    </row>
    <row r="65" spans="1:11" ht="42" customHeight="1">
      <c r="A65" s="102"/>
      <c r="B65" s="88" t="s">
        <v>47</v>
      </c>
      <c r="C65" s="88"/>
      <c r="D65" s="88"/>
      <c r="E65" s="88"/>
      <c r="F65" s="88"/>
      <c r="G65" s="88"/>
      <c r="H65" s="13">
        <v>155000</v>
      </c>
      <c r="I65" s="44">
        <v>0</v>
      </c>
      <c r="J65" s="3"/>
      <c r="K65" s="15">
        <f t="shared" ref="K65" si="10">H65*I65</f>
        <v>0</v>
      </c>
    </row>
    <row r="66" spans="1:11" ht="39" customHeight="1" thickBot="1">
      <c r="A66" s="89" t="s">
        <v>36</v>
      </c>
      <c r="B66" s="90"/>
      <c r="C66" s="90"/>
      <c r="D66" s="91"/>
      <c r="E66" s="92"/>
      <c r="F66" s="92"/>
      <c r="G66" s="92"/>
      <c r="H66" s="92"/>
      <c r="I66" s="92"/>
      <c r="J66" s="92"/>
      <c r="K66" s="94"/>
    </row>
    <row r="67" spans="1:11" ht="21">
      <c r="A67" s="112" t="s">
        <v>49</v>
      </c>
      <c r="B67" s="113"/>
      <c r="C67" s="113"/>
      <c r="D67" s="113"/>
      <c r="E67" s="113"/>
      <c r="F67" s="113"/>
      <c r="G67" s="113"/>
      <c r="H67" s="106">
        <f>K18+K20+K21+K22+K23+K24+K26+K28+K30+K32+K33+K34+K35+K36+K38+K39+K40+K41+K42+K45+K46+K47+K48+K50+K52+K55+K56+K61+K63+K65</f>
        <v>0</v>
      </c>
      <c r="I67" s="106"/>
      <c r="J67" s="106"/>
      <c r="K67" s="107"/>
    </row>
    <row r="68" spans="1:11" ht="21">
      <c r="A68" s="114" t="s">
        <v>50</v>
      </c>
      <c r="B68" s="115"/>
      <c r="C68" s="115"/>
      <c r="D68" s="115"/>
      <c r="E68" s="115"/>
      <c r="F68" s="115"/>
      <c r="G68" s="115"/>
      <c r="H68" s="108">
        <f>H67-H67/1.2</f>
        <v>0</v>
      </c>
      <c r="I68" s="108"/>
      <c r="J68" s="108"/>
      <c r="K68" s="109"/>
    </row>
    <row r="69" spans="1:11" ht="21.75" thickBot="1">
      <c r="A69" s="116" t="s">
        <v>51</v>
      </c>
      <c r="B69" s="117"/>
      <c r="C69" s="117"/>
      <c r="D69" s="117"/>
      <c r="E69" s="117"/>
      <c r="F69" s="117"/>
      <c r="G69" s="117"/>
      <c r="H69" s="110">
        <f>H67-H68</f>
        <v>0</v>
      </c>
      <c r="I69" s="110"/>
      <c r="J69" s="110"/>
      <c r="K69" s="111"/>
    </row>
  </sheetData>
  <sheetProtection password="CC0B" sheet="1" objects="1" scenarios="1"/>
  <mergeCells count="88">
    <mergeCell ref="H14:K14"/>
    <mergeCell ref="B9:F9"/>
    <mergeCell ref="B10:F10"/>
    <mergeCell ref="B11:F11"/>
    <mergeCell ref="H9:K9"/>
    <mergeCell ref="H10:K10"/>
    <mergeCell ref="H11:K11"/>
    <mergeCell ref="H12:K12"/>
    <mergeCell ref="H13:K13"/>
    <mergeCell ref="A16:G16"/>
    <mergeCell ref="B18:G18"/>
    <mergeCell ref="A20:A22"/>
    <mergeCell ref="A23:A24"/>
    <mergeCell ref="B12:F12"/>
    <mergeCell ref="B13:F13"/>
    <mergeCell ref="B14:F14"/>
    <mergeCell ref="B33:G33"/>
    <mergeCell ref="B34:G34"/>
    <mergeCell ref="B35:G35"/>
    <mergeCell ref="B32:G32"/>
    <mergeCell ref="A15:K15"/>
    <mergeCell ref="A25:G25"/>
    <mergeCell ref="A17:K17"/>
    <mergeCell ref="A19:K19"/>
    <mergeCell ref="B26:G26"/>
    <mergeCell ref="I25:J25"/>
    <mergeCell ref="B20:G20"/>
    <mergeCell ref="B21:G21"/>
    <mergeCell ref="B22:G22"/>
    <mergeCell ref="B23:G23"/>
    <mergeCell ref="B24:G24"/>
    <mergeCell ref="I16:J16"/>
    <mergeCell ref="B30:G30"/>
    <mergeCell ref="B27:G27"/>
    <mergeCell ref="B28:G28"/>
    <mergeCell ref="B29:G29"/>
    <mergeCell ref="B31:G31"/>
    <mergeCell ref="Q23:V23"/>
    <mergeCell ref="B45:G45"/>
    <mergeCell ref="B46:G46"/>
    <mergeCell ref="B47:G47"/>
    <mergeCell ref="B42:G42"/>
    <mergeCell ref="A43:G43"/>
    <mergeCell ref="A26:A27"/>
    <mergeCell ref="A28:A29"/>
    <mergeCell ref="A30:A31"/>
    <mergeCell ref="B37:G37"/>
    <mergeCell ref="B38:G38"/>
    <mergeCell ref="B39:G39"/>
    <mergeCell ref="B40:G40"/>
    <mergeCell ref="B41:G41"/>
    <mergeCell ref="A37:A41"/>
    <mergeCell ref="B36:G36"/>
    <mergeCell ref="H67:K67"/>
    <mergeCell ref="H68:K68"/>
    <mergeCell ref="H69:K69"/>
    <mergeCell ref="A67:G67"/>
    <mergeCell ref="A68:G68"/>
    <mergeCell ref="A69:G69"/>
    <mergeCell ref="D58:K58"/>
    <mergeCell ref="A59:G59"/>
    <mergeCell ref="I59:J59"/>
    <mergeCell ref="B60:G60"/>
    <mergeCell ref="A54:G54"/>
    <mergeCell ref="I54:J54"/>
    <mergeCell ref="B55:G55"/>
    <mergeCell ref="B56:G56"/>
    <mergeCell ref="B57:G57"/>
    <mergeCell ref="A58:C58"/>
    <mergeCell ref="A66:C66"/>
    <mergeCell ref="D66:K66"/>
    <mergeCell ref="B61:G61"/>
    <mergeCell ref="B62:G62"/>
    <mergeCell ref="B63:G63"/>
    <mergeCell ref="B64:G64"/>
    <mergeCell ref="B65:G65"/>
    <mergeCell ref="A60:A61"/>
    <mergeCell ref="A62:A63"/>
    <mergeCell ref="A64:A65"/>
    <mergeCell ref="A51:K51"/>
    <mergeCell ref="B52:G52"/>
    <mergeCell ref="A53:C53"/>
    <mergeCell ref="D53:K53"/>
    <mergeCell ref="I43:J43"/>
    <mergeCell ref="A44:K44"/>
    <mergeCell ref="B48:G48"/>
    <mergeCell ref="A49:K49"/>
    <mergeCell ref="B50:G50"/>
  </mergeCells>
  <pageMargins left="0.7" right="0.7" top="0.75" bottom="0.75" header="0.3" footer="0.3"/>
  <pageSetup paperSize="9" scale="65" orientation="portrait" horizontalDpi="180" verticalDpi="18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E2" sqref="E2"/>
    </sheetView>
  </sheetViews>
  <sheetFormatPr defaultRowHeight="15"/>
  <cols>
    <col min="1" max="1" width="23.5703125" style="57" customWidth="1"/>
    <col min="2" max="2" width="38" style="33" customWidth="1"/>
    <col min="3" max="3" width="32.85546875" style="33" customWidth="1"/>
    <col min="4" max="4" width="34" style="33" customWidth="1"/>
  </cols>
  <sheetData>
    <row r="1" spans="1:4" ht="65.25" customHeight="1" thickTop="1" thickBot="1">
      <c r="A1" s="163" t="s">
        <v>137</v>
      </c>
      <c r="B1" s="164"/>
      <c r="C1" s="164"/>
      <c r="D1" s="165"/>
    </row>
    <row r="2" spans="1:4" ht="61.5" customHeight="1" thickBot="1">
      <c r="A2" s="58" t="s">
        <v>56</v>
      </c>
      <c r="B2" s="72" t="s">
        <v>57</v>
      </c>
      <c r="C2" s="72" t="s">
        <v>58</v>
      </c>
      <c r="D2" s="73" t="s">
        <v>59</v>
      </c>
    </row>
    <row r="3" spans="1:4" ht="151.5" customHeight="1" thickBot="1">
      <c r="A3" s="58" t="s">
        <v>60</v>
      </c>
      <c r="B3" s="67" t="s">
        <v>116</v>
      </c>
      <c r="C3" s="68" t="s">
        <v>117</v>
      </c>
      <c r="D3" s="69" t="s">
        <v>138</v>
      </c>
    </row>
    <row r="4" spans="1:4" ht="27.75" customHeight="1" thickBot="1">
      <c r="A4" s="169" t="s">
        <v>172</v>
      </c>
      <c r="B4" s="170"/>
      <c r="C4" s="170"/>
      <c r="D4" s="171"/>
    </row>
    <row r="5" spans="1:4" ht="29.25" customHeight="1" thickBot="1">
      <c r="A5" s="60" t="s">
        <v>173</v>
      </c>
      <c r="B5" s="61" t="s">
        <v>121</v>
      </c>
      <c r="C5" s="61" t="s">
        <v>122</v>
      </c>
      <c r="D5" s="66" t="s">
        <v>123</v>
      </c>
    </row>
    <row r="6" spans="1:4" ht="22.5" customHeight="1" thickBot="1">
      <c r="A6" s="60" t="s">
        <v>174</v>
      </c>
      <c r="B6" s="61" t="s">
        <v>124</v>
      </c>
      <c r="C6" s="61" t="s">
        <v>125</v>
      </c>
      <c r="D6" s="82" t="s">
        <v>171</v>
      </c>
    </row>
    <row r="7" spans="1:4" ht="21" customHeight="1" thickBot="1">
      <c r="A7" s="60" t="s">
        <v>175</v>
      </c>
      <c r="B7" s="61" t="s">
        <v>118</v>
      </c>
      <c r="C7" s="61" t="s">
        <v>119</v>
      </c>
      <c r="D7" s="62" t="s">
        <v>120</v>
      </c>
    </row>
    <row r="8" spans="1:4" ht="18" customHeight="1" thickBot="1">
      <c r="A8" s="60" t="s">
        <v>176</v>
      </c>
      <c r="B8" s="61" t="s">
        <v>126</v>
      </c>
      <c r="C8" s="61" t="s">
        <v>127</v>
      </c>
      <c r="D8" s="62" t="s">
        <v>128</v>
      </c>
    </row>
    <row r="9" spans="1:4" ht="81" customHeight="1" thickBot="1">
      <c r="A9" s="60" t="s">
        <v>177</v>
      </c>
      <c r="B9" s="61" t="s">
        <v>75</v>
      </c>
      <c r="C9" s="61" t="s">
        <v>135</v>
      </c>
      <c r="D9" s="62" t="s">
        <v>136</v>
      </c>
    </row>
    <row r="10" spans="1:4" ht="39.75" customHeight="1" thickBot="1">
      <c r="A10" s="60" t="s">
        <v>178</v>
      </c>
      <c r="B10" s="61" t="s">
        <v>130</v>
      </c>
      <c r="C10" s="61" t="s">
        <v>131</v>
      </c>
      <c r="D10" s="62" t="s">
        <v>131</v>
      </c>
    </row>
    <row r="11" spans="1:4" ht="23.25" customHeight="1" thickBot="1">
      <c r="A11" s="60" t="s">
        <v>179</v>
      </c>
      <c r="B11" s="61" t="s">
        <v>132</v>
      </c>
      <c r="C11" s="61" t="s">
        <v>133</v>
      </c>
      <c r="D11" s="62" t="s">
        <v>182</v>
      </c>
    </row>
    <row r="12" spans="1:4" ht="150" customHeight="1" thickBot="1">
      <c r="A12" s="83" t="s">
        <v>61</v>
      </c>
      <c r="B12" s="70" t="s">
        <v>139</v>
      </c>
      <c r="C12" s="70" t="s">
        <v>140</v>
      </c>
      <c r="D12" s="71" t="s">
        <v>141</v>
      </c>
    </row>
    <row r="13" spans="1:4" ht="15.75" thickBot="1">
      <c r="A13" s="166" t="s">
        <v>62</v>
      </c>
      <c r="B13" s="167"/>
      <c r="C13" s="167"/>
      <c r="D13" s="168"/>
    </row>
    <row r="14" spans="1:4" ht="16.5" thickBot="1">
      <c r="A14" s="81" t="s">
        <v>153</v>
      </c>
      <c r="B14" s="61" t="s">
        <v>156</v>
      </c>
      <c r="C14" s="61" t="s">
        <v>156</v>
      </c>
      <c r="D14" s="62" t="s">
        <v>156</v>
      </c>
    </row>
    <row r="15" spans="1:4" ht="32.25" thickBot="1">
      <c r="A15" s="81" t="s">
        <v>154</v>
      </c>
      <c r="B15" s="61" t="s">
        <v>156</v>
      </c>
      <c r="C15" s="61" t="s">
        <v>156</v>
      </c>
      <c r="D15" s="62" t="s">
        <v>156</v>
      </c>
    </row>
    <row r="16" spans="1:4" ht="32.25" thickBot="1">
      <c r="A16" s="81" t="s">
        <v>155</v>
      </c>
      <c r="B16" s="61" t="s">
        <v>157</v>
      </c>
      <c r="C16" s="61" t="s">
        <v>156</v>
      </c>
      <c r="D16" s="62" t="s">
        <v>156</v>
      </c>
    </row>
    <row r="17" spans="1:4" ht="48" thickBot="1">
      <c r="A17" s="60" t="s">
        <v>158</v>
      </c>
      <c r="B17" s="61" t="s">
        <v>69</v>
      </c>
      <c r="C17" s="61" t="s">
        <v>86</v>
      </c>
      <c r="D17" s="62" t="s">
        <v>87</v>
      </c>
    </row>
    <row r="18" spans="1:4" ht="48" thickBot="1">
      <c r="A18" s="60" t="s">
        <v>159</v>
      </c>
      <c r="B18" s="61" t="s">
        <v>70</v>
      </c>
      <c r="C18" s="61" t="s">
        <v>70</v>
      </c>
      <c r="D18" s="62" t="s">
        <v>88</v>
      </c>
    </row>
    <row r="19" spans="1:4" ht="32.25" thickBot="1">
      <c r="A19" s="60" t="s">
        <v>160</v>
      </c>
      <c r="B19" s="61" t="s">
        <v>71</v>
      </c>
      <c r="C19" s="61" t="s">
        <v>89</v>
      </c>
      <c r="D19" s="62" t="s">
        <v>90</v>
      </c>
    </row>
    <row r="20" spans="1:4" ht="48" thickBot="1">
      <c r="A20" s="60" t="s">
        <v>161</v>
      </c>
      <c r="B20" s="61" t="s">
        <v>72</v>
      </c>
      <c r="C20" s="61" t="s">
        <v>91</v>
      </c>
      <c r="D20" s="62" t="s">
        <v>92</v>
      </c>
    </row>
    <row r="21" spans="1:4" ht="32.25" thickBot="1">
      <c r="A21" s="60" t="s">
        <v>162</v>
      </c>
      <c r="B21" s="61" t="s">
        <v>73</v>
      </c>
      <c r="C21" s="61" t="s">
        <v>93</v>
      </c>
      <c r="D21" s="62" t="s">
        <v>93</v>
      </c>
    </row>
    <row r="22" spans="1:4" ht="16.5" thickBot="1">
      <c r="A22" s="60" t="s">
        <v>163</v>
      </c>
      <c r="B22" s="61" t="s">
        <v>74</v>
      </c>
      <c r="C22" s="61" t="s">
        <v>94</v>
      </c>
      <c r="D22" s="62" t="s">
        <v>94</v>
      </c>
    </row>
    <row r="23" spans="1:4" ht="16.5" thickBot="1">
      <c r="A23" s="60" t="s">
        <v>164</v>
      </c>
      <c r="B23" s="61" t="s">
        <v>75</v>
      </c>
      <c r="C23" s="61" t="s">
        <v>95</v>
      </c>
      <c r="D23" s="79">
        <v>2E-3</v>
      </c>
    </row>
    <row r="24" spans="1:4" ht="32.25" thickBot="1">
      <c r="A24" s="60" t="s">
        <v>165</v>
      </c>
      <c r="B24" s="61" t="s">
        <v>76</v>
      </c>
      <c r="C24" s="61" t="s">
        <v>96</v>
      </c>
      <c r="D24" s="62" t="s">
        <v>97</v>
      </c>
    </row>
    <row r="25" spans="1:4" ht="32.25" thickBot="1">
      <c r="A25" s="60" t="s">
        <v>166</v>
      </c>
      <c r="B25" s="61" t="s">
        <v>77</v>
      </c>
      <c r="C25" s="61">
        <v>100</v>
      </c>
      <c r="D25" s="62" t="s">
        <v>77</v>
      </c>
    </row>
    <row r="26" spans="1:4" ht="16.5" thickBot="1">
      <c r="A26" s="60" t="s">
        <v>167</v>
      </c>
      <c r="B26" s="61" t="s">
        <v>78</v>
      </c>
      <c r="C26" s="61" t="s">
        <v>98</v>
      </c>
      <c r="D26" s="62" t="s">
        <v>99</v>
      </c>
    </row>
    <row r="27" spans="1:4" ht="32.25" thickBot="1">
      <c r="A27" s="60" t="s">
        <v>168</v>
      </c>
      <c r="B27" s="61" t="s">
        <v>79</v>
      </c>
      <c r="C27" s="61" t="s">
        <v>100</v>
      </c>
      <c r="D27" s="62" t="s">
        <v>100</v>
      </c>
    </row>
    <row r="28" spans="1:4" ht="16.5" thickBot="1">
      <c r="A28" s="60" t="s">
        <v>169</v>
      </c>
      <c r="B28" s="61" t="s">
        <v>80</v>
      </c>
      <c r="C28" s="61" t="s">
        <v>101</v>
      </c>
      <c r="D28" s="62" t="s">
        <v>102</v>
      </c>
    </row>
    <row r="29" spans="1:4" ht="16.5" thickBot="1">
      <c r="A29" s="60" t="s">
        <v>170</v>
      </c>
      <c r="B29" s="61" t="s">
        <v>81</v>
      </c>
      <c r="C29" s="61" t="s">
        <v>103</v>
      </c>
      <c r="D29" s="62" t="s">
        <v>104</v>
      </c>
    </row>
    <row r="30" spans="1:4" ht="73.5" customHeight="1" thickBot="1">
      <c r="A30" s="59" t="s">
        <v>63</v>
      </c>
      <c r="B30" s="64" t="s">
        <v>82</v>
      </c>
      <c r="C30" s="64" t="s">
        <v>105</v>
      </c>
      <c r="D30" s="65" t="s">
        <v>129</v>
      </c>
    </row>
    <row r="31" spans="1:4" ht="32.25" thickBot="1">
      <c r="A31" s="60" t="s">
        <v>64</v>
      </c>
      <c r="B31" s="61" t="s">
        <v>83</v>
      </c>
      <c r="C31" s="61" t="s">
        <v>106</v>
      </c>
      <c r="D31" s="62" t="s">
        <v>85</v>
      </c>
    </row>
    <row r="32" spans="1:4" ht="16.5" thickBot="1">
      <c r="A32" s="60" t="s">
        <v>65</v>
      </c>
      <c r="B32" s="61" t="s">
        <v>84</v>
      </c>
      <c r="C32" s="61" t="s">
        <v>107</v>
      </c>
      <c r="D32" s="62" t="s">
        <v>108</v>
      </c>
    </row>
    <row r="33" spans="1:4" ht="48" customHeight="1" thickBot="1">
      <c r="A33" s="60" t="s">
        <v>66</v>
      </c>
      <c r="B33" s="61" t="s">
        <v>134</v>
      </c>
      <c r="C33" s="63" t="s">
        <v>109</v>
      </c>
      <c r="D33" s="62" t="s">
        <v>110</v>
      </c>
    </row>
    <row r="34" spans="1:4" ht="32.25" thickBot="1">
      <c r="A34" s="60" t="s">
        <v>67</v>
      </c>
      <c r="B34" s="61" t="s">
        <v>85</v>
      </c>
      <c r="C34" s="61" t="s">
        <v>111</v>
      </c>
      <c r="D34" s="62" t="s">
        <v>112</v>
      </c>
    </row>
    <row r="35" spans="1:4" ht="16.5" thickBot="1">
      <c r="A35" s="60" t="s">
        <v>68</v>
      </c>
      <c r="B35" s="61" t="s">
        <v>113</v>
      </c>
      <c r="C35" s="61" t="s">
        <v>114</v>
      </c>
      <c r="D35" s="62" t="s">
        <v>115</v>
      </c>
    </row>
    <row r="36" spans="1:4" ht="43.5" customHeight="1">
      <c r="A36"/>
      <c r="B36"/>
      <c r="C36"/>
      <c r="D36"/>
    </row>
    <row r="37" spans="1:4" ht="15.75">
      <c r="A37"/>
      <c r="B37" s="80"/>
      <c r="C37"/>
      <c r="D37"/>
    </row>
    <row r="38" spans="1:4">
      <c r="A38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</sheetData>
  <sheetProtection password="CC0B" sheet="1" objects="1" scenarios="1"/>
  <mergeCells count="3">
    <mergeCell ref="A1:D1"/>
    <mergeCell ref="A13:D13"/>
    <mergeCell ref="A4:D4"/>
  </mergeCells>
  <pageMargins left="0.7" right="0.7" top="0.75" bottom="0.75" header="0.3" footer="0.3"/>
  <pageSetup paperSize="9" scale="65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Конфигуратор</vt:lpstr>
      <vt:lpstr>Сравнительная таблица</vt:lpstr>
      <vt:lpstr>Конфигуратор!Область_печати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2023-01-17T12:54:50Z</dcterms:modified>
</cp:coreProperties>
</file>